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485" activeTab="0"/>
  </bookViews>
  <sheets>
    <sheet name="Форма 079" sheetId="1" r:id="rId1"/>
  </sheets>
  <definedNames>
    <definedName name="_xlnm.Print_Area" localSheetId="0">'Форма 079'!$A$9:$Z$42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I14" authorId="0">
      <text>
        <r>
          <rPr>
            <b/>
            <sz val="8"/>
            <rFont val="Tahoma"/>
            <family val="2"/>
          </rPr>
          <t xml:space="preserve">Введите наименование учреждения
</t>
        </r>
        <r>
          <rPr>
            <sz val="8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8"/>
            <rFont val="Tahoma"/>
            <family val="2"/>
          </rPr>
          <t xml:space="preserve">Выберите отчетную дату 
(месяц и год)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<sst xmlns="http://schemas.openxmlformats.org/spreadsheetml/2006/main" count="85" uniqueCount="79">
  <si>
    <t>Анализ кадрового обеспечения учреждений социального обслуживания населения Кировской области</t>
  </si>
  <si>
    <t>свыше 50 лет</t>
  </si>
  <si>
    <t>от 18 до 30 лет</t>
  </si>
  <si>
    <t>от 30 до 50 лет</t>
  </si>
  <si>
    <t>высшее</t>
  </si>
  <si>
    <t>в возрасте:</t>
  </si>
  <si>
    <t>имеющие образование:</t>
  </si>
  <si>
    <t>из них:</t>
  </si>
  <si>
    <t>до 1 года</t>
  </si>
  <si>
    <t>от 1 до 5 лет</t>
  </si>
  <si>
    <t xml:space="preserve">от 5 до 10 лет </t>
  </si>
  <si>
    <t>свыше 10 лет</t>
  </si>
  <si>
    <t>младший мед персонал</t>
  </si>
  <si>
    <t>врачи</t>
  </si>
  <si>
    <t>средний мед. персонал</t>
  </si>
  <si>
    <t>Наименование показателя</t>
  </si>
  <si>
    <t>Форма 079</t>
  </si>
  <si>
    <t>2013 года</t>
  </si>
  <si>
    <t>2014 года</t>
  </si>
  <si>
    <t>2015 года</t>
  </si>
  <si>
    <t>2016 года</t>
  </si>
  <si>
    <t>2017 года</t>
  </si>
  <si>
    <t>2018 года</t>
  </si>
  <si>
    <t>2019 года</t>
  </si>
  <si>
    <t>2020 года</t>
  </si>
  <si>
    <t>Исполнитель</t>
  </si>
  <si>
    <t>на 1 января</t>
  </si>
  <si>
    <t>на 1 апреля</t>
  </si>
  <si>
    <t>на 1 июля</t>
  </si>
  <si>
    <t>на 1 октября</t>
  </si>
  <si>
    <t>Количество ставок</t>
  </si>
  <si>
    <t>по штатному расписанию</t>
  </si>
  <si>
    <t>занятых</t>
  </si>
  <si>
    <t xml:space="preserve"> - юристы</t>
  </si>
  <si>
    <t>Укомплектованность кадрами в %</t>
  </si>
  <si>
    <t>до 18 лет</t>
  </si>
  <si>
    <t xml:space="preserve"> - специалисты по социальной
   работе</t>
  </si>
  <si>
    <r>
      <t xml:space="preserve"> - медицинские работники,
   </t>
    </r>
    <r>
      <rPr>
        <b/>
        <sz val="10"/>
        <rFont val="Arial Cyr"/>
        <family val="0"/>
      </rPr>
      <t>ВСЕГО</t>
    </r>
    <r>
      <rPr>
        <sz val="10"/>
        <rFont val="Arial Cyr"/>
        <family val="0"/>
      </rPr>
      <t xml:space="preserve">
в том числе:</t>
    </r>
  </si>
  <si>
    <t>B</t>
  </si>
  <si>
    <t>среднее 
(полное)</t>
  </si>
  <si>
    <t>основное общее (неполное среднее)</t>
  </si>
  <si>
    <t>начальное-профессиональное; 
средне-специальное и профессиональное</t>
  </si>
  <si>
    <t>2&lt;=1</t>
  </si>
  <si>
    <t>5+6+7+8=4</t>
  </si>
  <si>
    <t>9+10+11+12=4</t>
  </si>
  <si>
    <t>13+14+15+16=4</t>
  </si>
  <si>
    <t>17+18+19+20=4</t>
  </si>
  <si>
    <t>21&gt;=22</t>
  </si>
  <si>
    <t>Проверки для самоконтроля</t>
  </si>
  <si>
    <t>21&lt;=4</t>
  </si>
  <si>
    <t>№ п/п</t>
  </si>
  <si>
    <t>А</t>
  </si>
  <si>
    <t xml:space="preserve"> - социальные работники</t>
  </si>
  <si>
    <r>
      <t xml:space="preserve">имеющие стаж в данной должности
</t>
    </r>
    <r>
      <rPr>
        <b/>
        <sz val="10"/>
        <color indexed="12"/>
        <rFont val="Arial Cyr"/>
        <family val="0"/>
      </rPr>
      <t>(с учетом предыдущих мест работы):</t>
    </r>
  </si>
  <si>
    <t>имеющие стаж работы 
в учреждениях социального обслуживания:</t>
  </si>
  <si>
    <t>22&gt;=23</t>
  </si>
  <si>
    <r>
      <t xml:space="preserve">Численность работников (человек),
</t>
    </r>
    <r>
      <rPr>
        <b/>
        <sz val="10"/>
        <rFont val="Arial Cyr"/>
        <family val="0"/>
      </rPr>
      <t>ВСЕГО</t>
    </r>
  </si>
  <si>
    <r>
      <t xml:space="preserve"> - специалисты 
   по педагогической работе 
</t>
    </r>
    <r>
      <rPr>
        <b/>
        <sz val="10"/>
        <color indexed="12"/>
        <rFont val="Arial Cyr"/>
        <family val="0"/>
      </rPr>
      <t>(в.т.ч педагоги-психологи)</t>
    </r>
  </si>
  <si>
    <t>Контактный номер телефона (833)</t>
  </si>
  <si>
    <r>
      <t xml:space="preserve">Общая численность персонала учреждения, </t>
    </r>
    <r>
      <rPr>
        <b/>
        <sz val="10"/>
        <rFont val="Arial Cyr"/>
        <family val="0"/>
      </rPr>
      <t xml:space="preserve">ВСЕГО
</t>
    </r>
    <r>
      <rPr>
        <i/>
        <sz val="10"/>
        <rFont val="Arial Cyr"/>
        <family val="0"/>
      </rPr>
      <t>из них:</t>
    </r>
  </si>
  <si>
    <t>if 2 then 4</t>
  </si>
  <si>
    <t>В строке 1 граф 4-24 работник, оформленный в учреждении на две, полторы или менее одной ставки или оформленный как внутренний совместитель, учитывается как один человек (целая единица).</t>
  </si>
  <si>
    <t>24&gt;=21 and 24&lt;=4</t>
  </si>
  <si>
    <r>
      <t xml:space="preserve">прошедших 
повышение 
квалификации
</t>
    </r>
    <r>
      <rPr>
        <b/>
        <sz val="10"/>
        <color indexed="10"/>
        <rFont val="Arial Cyr"/>
        <family val="0"/>
      </rPr>
      <t>(факт за отчетный период)</t>
    </r>
  </si>
  <si>
    <r>
      <t xml:space="preserve">в т.ч. с получением свидетельства (удостоверения, диплома) о повышении квалификации 
</t>
    </r>
    <r>
      <rPr>
        <b/>
        <sz val="10"/>
        <color indexed="10"/>
        <rFont val="Arial Cyr"/>
        <family val="0"/>
      </rPr>
      <t>(факт за отчетный период)</t>
    </r>
  </si>
  <si>
    <r>
      <t xml:space="preserve">Численность работников, планируемая к повышению квалификации 
</t>
    </r>
    <r>
      <rPr>
        <b/>
        <sz val="10"/>
        <color indexed="12"/>
        <rFont val="Arial Cyr"/>
        <family val="0"/>
      </rPr>
      <t xml:space="preserve">в текущем году </t>
    </r>
    <r>
      <rPr>
        <b/>
        <sz val="10"/>
        <color indexed="10"/>
        <rFont val="Arial Cyr"/>
        <family val="0"/>
      </rPr>
      <t>(план год)</t>
    </r>
  </si>
  <si>
    <r>
      <t xml:space="preserve">Численность работников, планируемая к повышению квалификации 
</t>
    </r>
    <r>
      <rPr>
        <b/>
        <sz val="10"/>
        <color indexed="12"/>
        <rFont val="Arial Cyr"/>
        <family val="0"/>
      </rPr>
      <t>за</t>
    </r>
    <r>
      <rPr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отчетный период
</t>
    </r>
    <r>
      <rPr>
        <b/>
        <sz val="10"/>
        <color indexed="10"/>
        <rFont val="Arial Cyr"/>
        <family val="0"/>
      </rPr>
      <t>(1 квартал,
 1 полугодие, 
9 месяцев, год)</t>
    </r>
  </si>
  <si>
    <r>
      <t xml:space="preserve">из них 
</t>
    </r>
    <r>
      <rPr>
        <b/>
        <sz val="10"/>
        <color indexed="12"/>
        <rFont val="Arial Cyr"/>
        <family val="0"/>
      </rPr>
      <t xml:space="preserve">за отчетный период
</t>
    </r>
    <r>
      <rPr>
        <b/>
        <sz val="10"/>
        <color indexed="10"/>
        <rFont val="Arial Cyr"/>
        <family val="0"/>
      </rPr>
      <t>(1 квартал,
 1 полугодие, 
9 месяцев, год)</t>
    </r>
  </si>
  <si>
    <t>руководитель организации</t>
  </si>
  <si>
    <t>заместители руководителя</t>
  </si>
  <si>
    <t>1&gt; 2+3+4+5+6+7+8+9+10</t>
  </si>
  <si>
    <r>
      <t xml:space="preserve">Работник, выполняющий работы на условиях внутреннего </t>
    </r>
    <r>
      <rPr>
        <u val="single"/>
        <sz val="10"/>
        <rFont val="Arial Cyr"/>
        <family val="0"/>
      </rPr>
      <t>совместительства по другой должности</t>
    </r>
    <r>
      <rPr>
        <sz val="10"/>
        <rFont val="Arial Cyr"/>
        <family val="0"/>
      </rPr>
      <t>, учитывается по строкам 2-10 граф 4-24 как два человека: по месту основной работы (целая единица) и совместительству (целая единица)</t>
    </r>
  </si>
  <si>
    <t>Работник, находящийся в отпуске по уходу за ребенком в численность работников (строк 1-10 граф 4-24) не включается. 
В указанных графах можно только отражать данные работника, принятого на место основного работника, находящегося в отпуске по уходу за ребенком</t>
  </si>
  <si>
    <r>
      <t xml:space="preserve">*  </t>
    </r>
    <r>
      <rPr>
        <u val="single"/>
        <sz val="10"/>
        <rFont val="Arial Cyr"/>
        <family val="0"/>
      </rPr>
      <t>Руководители структурных подразделений</t>
    </r>
    <r>
      <rPr>
        <sz val="10"/>
        <rFont val="Arial Cyr"/>
        <family val="0"/>
      </rPr>
      <t xml:space="preserve">
Начальник отдела социального обслуживания
Главный бухгалтер
Заведующий хозяйством
Заведующий отделом
Начальник отдела юридической и кадровой работы
Заведующий отделением  (кроме врачей-руководителей структурных подразделений)
Заведующий складом
Начальник гаража</t>
    </r>
  </si>
  <si>
    <t>руководители структурных подразделений *</t>
  </si>
  <si>
    <r>
      <t xml:space="preserve"> - психологи </t>
    </r>
    <r>
      <rPr>
        <b/>
        <sz val="10"/>
        <color indexed="12"/>
        <rFont val="Arial Cyr"/>
        <family val="0"/>
      </rPr>
      <t>(не входят в п.7)</t>
    </r>
  </si>
  <si>
    <t>Кировское областное государственное автономное учреждение социального обслуживания "Кировский городской комплексный центр социального обслуживания населения"</t>
  </si>
  <si>
    <t>Катаева Ирина Николаевна</t>
  </si>
  <si>
    <t>67-10-64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</si>
</sst>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4"/>
      <name val="Arial Cyr"/>
      <family val="0"/>
    </font>
    <font>
      <b/>
      <sz val="10"/>
      <color indexed="12"/>
      <name val="Arial Cyr"/>
      <family val="0"/>
    </font>
    <font>
      <b/>
      <sz val="11"/>
      <color indexed="10"/>
      <name val="Arial Cyr"/>
      <family val="0"/>
    </font>
    <font>
      <sz val="12"/>
      <name val="Times New Roman"/>
      <family val="1"/>
    </font>
    <font>
      <u val="single"/>
      <sz val="10"/>
      <name val="Arial Cyr"/>
      <family val="0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2" fontId="0" fillId="33" borderId="10" xfId="0" applyNumberFormat="1" applyFill="1" applyBorder="1" applyAlignment="1" applyProtection="1">
      <alignment horizontal="center" vertical="center"/>
      <protection/>
    </xf>
    <xf numFmtId="2" fontId="0" fillId="33" borderId="11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textRotation="90"/>
      <protection/>
    </xf>
    <xf numFmtId="0" fontId="0" fillId="34" borderId="13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5" borderId="13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center" vertical="center" textRotation="90"/>
      <protection/>
    </xf>
    <xf numFmtId="0" fontId="0" fillId="0" borderId="13" xfId="0" applyBorder="1" applyAlignment="1" applyProtection="1">
      <alignment horizontal="center" vertical="center" textRotation="90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wrapText="1"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  <xf numFmtId="0" fontId="0" fillId="36" borderId="22" xfId="0" applyFill="1" applyBorder="1" applyAlignment="1" applyProtection="1">
      <alignment horizontal="left" wrapText="1"/>
      <protection/>
    </xf>
    <xf numFmtId="2" fontId="0" fillId="36" borderId="22" xfId="0" applyNumberForma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/>
      <protection/>
    </xf>
    <xf numFmtId="2" fontId="0" fillId="33" borderId="18" xfId="0" applyNumberForma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0" fillId="36" borderId="21" xfId="0" applyFont="1" applyFill="1" applyBorder="1" applyAlignment="1" applyProtection="1">
      <alignment horizontal="center" vertical="center" wrapText="1"/>
      <protection/>
    </xf>
    <xf numFmtId="0" fontId="0" fillId="36" borderId="23" xfId="0" applyFont="1" applyFill="1" applyBorder="1" applyAlignment="1" applyProtection="1">
      <alignment horizontal="center" vertical="center" wrapText="1"/>
      <protection/>
    </xf>
    <xf numFmtId="0" fontId="0" fillId="36" borderId="21" xfId="0" applyFill="1" applyBorder="1" applyAlignment="1" applyProtection="1">
      <alignment horizontal="center" vertical="center"/>
      <protection/>
    </xf>
    <xf numFmtId="0" fontId="0" fillId="36" borderId="23" xfId="0" applyFill="1" applyBorder="1" applyAlignment="1" applyProtection="1">
      <alignment horizontal="center" vertical="center"/>
      <protection/>
    </xf>
    <xf numFmtId="0" fontId="0" fillId="36" borderId="22" xfId="0" applyFill="1" applyBorder="1" applyAlignment="1" applyProtection="1">
      <alignment horizontal="center" vertical="center"/>
      <protection/>
    </xf>
    <xf numFmtId="0" fontId="0" fillId="36" borderId="24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2" fontId="0" fillId="0" borderId="26" xfId="0" applyNumberFormat="1" applyFont="1" applyBorder="1" applyAlignment="1" applyProtection="1">
      <alignment horizontal="center" vertical="center" wrapText="1"/>
      <protection locked="0"/>
    </xf>
    <xf numFmtId="2" fontId="0" fillId="0" borderId="27" xfId="0" applyNumberFormat="1" applyFont="1" applyBorder="1" applyAlignment="1" applyProtection="1">
      <alignment horizontal="center" vertical="center" wrapText="1"/>
      <protection locked="0"/>
    </xf>
    <xf numFmtId="2" fontId="0" fillId="0" borderId="12" xfId="0" applyNumberFormat="1" applyBorder="1" applyAlignment="1" applyProtection="1">
      <alignment horizontal="center" vertical="center" wrapText="1"/>
      <protection locked="0"/>
    </xf>
    <xf numFmtId="2" fontId="0" fillId="0" borderId="13" xfId="0" applyNumberFormat="1" applyBorder="1" applyAlignment="1" applyProtection="1">
      <alignment horizontal="center" vertical="center" wrapText="1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 wrapText="1"/>
      <protection locked="0"/>
    </xf>
    <xf numFmtId="2" fontId="0" fillId="0" borderId="13" xfId="0" applyNumberFormat="1" applyFont="1" applyBorder="1" applyAlignment="1" applyProtection="1">
      <alignment horizontal="center" vertical="center" wrapText="1"/>
      <protection locked="0"/>
    </xf>
    <xf numFmtId="2" fontId="0" fillId="0" borderId="14" xfId="0" applyNumberFormat="1" applyFont="1" applyBorder="1" applyAlignment="1" applyProtection="1">
      <alignment horizontal="center" vertical="center" wrapText="1"/>
      <protection locked="0"/>
    </xf>
    <xf numFmtId="2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34" borderId="28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34" borderId="31" xfId="0" applyFill="1" applyBorder="1" applyAlignment="1" applyProtection="1">
      <alignment/>
      <protection/>
    </xf>
    <xf numFmtId="1" fontId="0" fillId="0" borderId="32" xfId="0" applyNumberFormat="1" applyBorder="1" applyAlignment="1" applyProtection="1">
      <alignment horizontal="center" vertical="center"/>
      <protection locked="0"/>
    </xf>
    <xf numFmtId="1" fontId="0" fillId="0" borderId="28" xfId="0" applyNumberFormat="1" applyBorder="1" applyAlignment="1" applyProtection="1">
      <alignment horizontal="center" vertical="center"/>
      <protection locked="0"/>
    </xf>
    <xf numFmtId="1" fontId="0" fillId="0" borderId="33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/>
      <protection locked="0"/>
    </xf>
    <xf numFmtId="2" fontId="0" fillId="0" borderId="32" xfId="0" applyNumberFormat="1" applyFont="1" applyBorder="1" applyAlignment="1" applyProtection="1">
      <alignment horizontal="center" vertical="center" wrapText="1"/>
      <protection locked="0"/>
    </xf>
    <xf numFmtId="2" fontId="0" fillId="0" borderId="28" xfId="0" applyNumberFormat="1" applyFont="1" applyBorder="1" applyAlignment="1" applyProtection="1">
      <alignment horizontal="center" vertical="center" wrapText="1"/>
      <protection locked="0"/>
    </xf>
    <xf numFmtId="1" fontId="0" fillId="0" borderId="34" xfId="0" applyNumberFormat="1" applyBorder="1" applyAlignment="1" applyProtection="1">
      <alignment/>
      <protection locked="0"/>
    </xf>
    <xf numFmtId="1" fontId="0" fillId="0" borderId="35" xfId="0" applyNumberFormat="1" applyBorder="1" applyAlignment="1" applyProtection="1">
      <alignment horizontal="center" vertical="center"/>
      <protection locked="0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36" xfId="0" applyNumberFormat="1" applyBorder="1" applyAlignment="1" applyProtection="1">
      <alignment horizontal="center" vertical="center"/>
      <protection locked="0"/>
    </xf>
    <xf numFmtId="1" fontId="0" fillId="0" borderId="37" xfId="0" applyNumberFormat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2" fillId="37" borderId="13" xfId="0" applyFont="1" applyFill="1" applyBorder="1" applyAlignment="1" applyProtection="1">
      <alignment horizontal="right"/>
      <protection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0" fillId="38" borderId="41" xfId="0" applyFont="1" applyFill="1" applyBorder="1" applyAlignment="1" applyProtection="1">
      <alignment horizontal="center" vertical="center" wrapText="1"/>
      <protection/>
    </xf>
    <xf numFmtId="0" fontId="10" fillId="38" borderId="42" xfId="0" applyFont="1" applyFill="1" applyBorder="1" applyAlignment="1" applyProtection="1">
      <alignment horizontal="center" vertical="center" wrapText="1"/>
      <protection/>
    </xf>
    <xf numFmtId="0" fontId="10" fillId="38" borderId="43" xfId="0" applyFont="1" applyFill="1" applyBorder="1" applyAlignment="1" applyProtection="1">
      <alignment horizontal="center" vertical="center" wrapText="1"/>
      <protection/>
    </xf>
    <xf numFmtId="0" fontId="0" fillId="38" borderId="41" xfId="0" applyFill="1" applyBorder="1" applyAlignment="1" applyProtection="1">
      <alignment horizontal="center" vertical="center" wrapText="1"/>
      <protection/>
    </xf>
    <xf numFmtId="0" fontId="0" fillId="38" borderId="42" xfId="0" applyFill="1" applyBorder="1" applyAlignment="1" applyProtection="1">
      <alignment horizontal="center" vertical="center" wrapText="1"/>
      <protection/>
    </xf>
    <xf numFmtId="0" fontId="0" fillId="38" borderId="43" xfId="0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0" fontId="4" fillId="37" borderId="0" xfId="0" applyFont="1" applyFill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34" borderId="41" xfId="0" applyFont="1" applyFill="1" applyBorder="1" applyAlignment="1" applyProtection="1">
      <alignment horizontal="left" vertical="center" wrapText="1"/>
      <protection/>
    </xf>
    <xf numFmtId="0" fontId="0" fillId="34" borderId="42" xfId="0" applyFont="1" applyFill="1" applyBorder="1" applyAlignment="1" applyProtection="1">
      <alignment horizontal="left" vertical="center" wrapText="1"/>
      <protection/>
    </xf>
    <xf numFmtId="0" fontId="0" fillId="34" borderId="4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K52"/>
  <sheetViews>
    <sheetView showGridLines="0" tabSelected="1" zoomScale="61" zoomScaleNormal="61" zoomScalePageLayoutView="0" workbookViewId="0" topLeftCell="A18">
      <pane xSplit="2" topLeftCell="C1" activePane="topRight" state="frozen"/>
      <selection pane="topLeft" activeCell="A9" sqref="A9"/>
      <selection pane="topRight" activeCell="I51" sqref="I51"/>
    </sheetView>
  </sheetViews>
  <sheetFormatPr defaultColWidth="9.00390625" defaultRowHeight="12.75"/>
  <cols>
    <col min="1" max="1" width="4.375" style="24" customWidth="1"/>
    <col min="2" max="2" width="30.125" style="3" customWidth="1"/>
    <col min="3" max="3" width="12.625" style="3" customWidth="1"/>
    <col min="4" max="4" width="11.625" style="3" customWidth="1"/>
    <col min="5" max="5" width="12.00390625" style="3" customWidth="1"/>
    <col min="6" max="6" width="13.375" style="3" customWidth="1"/>
    <col min="7" max="10" width="10.75390625" style="3" customWidth="1"/>
    <col min="11" max="11" width="12.00390625" style="3" customWidth="1"/>
    <col min="12" max="12" width="10.625" style="3" customWidth="1"/>
    <col min="13" max="13" width="15.125" style="3" customWidth="1"/>
    <col min="14" max="14" width="9.125" style="3" customWidth="1"/>
    <col min="15" max="22" width="10.75390625" style="3" customWidth="1"/>
    <col min="23" max="23" width="15.75390625" style="3" customWidth="1"/>
    <col min="24" max="24" width="16.125" style="3" customWidth="1"/>
    <col min="25" max="25" width="16.625" style="3" customWidth="1"/>
    <col min="26" max="26" width="15.75390625" style="3" customWidth="1"/>
    <col min="27" max="27" width="15.75390625" style="19" customWidth="1"/>
    <col min="28" max="28" width="10.375" style="3" customWidth="1"/>
    <col min="29" max="29" width="11.625" style="3" bestFit="1" customWidth="1"/>
    <col min="30" max="30" width="13.75390625" style="3" customWidth="1"/>
    <col min="31" max="31" width="15.00390625" style="3" customWidth="1"/>
    <col min="32" max="32" width="14.75390625" style="3" customWidth="1"/>
    <col min="33" max="33" width="9.625" style="3" customWidth="1"/>
    <col min="34" max="34" width="9.75390625" style="3" customWidth="1"/>
    <col min="35" max="36" width="9.125" style="3" customWidth="1"/>
    <col min="37" max="37" width="16.875" style="3" bestFit="1" customWidth="1"/>
    <col min="38" max="16384" width="9.125" style="3" customWidth="1"/>
  </cols>
  <sheetData>
    <row r="1" spans="12:13" ht="12.75" customHeight="1" hidden="1">
      <c r="L1" s="3" t="s">
        <v>26</v>
      </c>
      <c r="M1" s="3" t="s">
        <v>17</v>
      </c>
    </row>
    <row r="2" spans="12:13" ht="12.75" customHeight="1" hidden="1">
      <c r="L2" s="3" t="s">
        <v>27</v>
      </c>
      <c r="M2" s="3" t="s">
        <v>18</v>
      </c>
    </row>
    <row r="3" spans="12:13" ht="12.75" customHeight="1" hidden="1">
      <c r="L3" s="3" t="s">
        <v>28</v>
      </c>
      <c r="M3" s="3" t="s">
        <v>19</v>
      </c>
    </row>
    <row r="4" spans="12:13" ht="12.75" customHeight="1" hidden="1">
      <c r="L4" s="3" t="s">
        <v>29</v>
      </c>
      <c r="M4" s="3" t="s">
        <v>20</v>
      </c>
    </row>
    <row r="5" ht="12.75" customHeight="1" hidden="1">
      <c r="M5" s="3" t="s">
        <v>21</v>
      </c>
    </row>
    <row r="6" ht="12.75" customHeight="1" hidden="1">
      <c r="M6" s="3" t="s">
        <v>22</v>
      </c>
    </row>
    <row r="7" ht="12.75" customHeight="1" hidden="1">
      <c r="M7" s="3" t="s">
        <v>23</v>
      </c>
    </row>
    <row r="8" ht="12.75" customHeight="1" hidden="1">
      <c r="M8" s="3" t="s">
        <v>24</v>
      </c>
    </row>
    <row r="9" ht="12.75">
      <c r="Z9" s="100" t="s">
        <v>16</v>
      </c>
    </row>
    <row r="10" spans="2:25" ht="24.75" customHeight="1">
      <c r="B10" s="50"/>
      <c r="C10" s="50"/>
      <c r="D10" s="50"/>
      <c r="E10" s="127" t="s">
        <v>0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50"/>
      <c r="V10" s="50"/>
      <c r="W10" s="50"/>
      <c r="X10" s="50"/>
      <c r="Y10" s="49"/>
    </row>
    <row r="11" ht="13.5" thickBot="1"/>
    <row r="12" spans="11:17" ht="18.75" customHeight="1" thickBot="1">
      <c r="K12" s="132" t="s">
        <v>26</v>
      </c>
      <c r="L12" s="133"/>
      <c r="M12" s="134" t="s">
        <v>23</v>
      </c>
      <c r="N12" s="135"/>
      <c r="O12" s="4"/>
      <c r="P12" s="4"/>
      <c r="Q12" s="4"/>
    </row>
    <row r="13" ht="19.5" customHeight="1" thickBot="1"/>
    <row r="14" spans="9:20" ht="36.75" customHeight="1" thickBot="1">
      <c r="I14" s="129" t="s">
        <v>76</v>
      </c>
      <c r="J14" s="130"/>
      <c r="K14" s="130"/>
      <c r="L14" s="130"/>
      <c r="M14" s="130"/>
      <c r="N14" s="130"/>
      <c r="O14" s="130"/>
      <c r="P14" s="131"/>
      <c r="Q14" s="5"/>
      <c r="R14" s="5"/>
      <c r="S14" s="5"/>
      <c r="T14" s="5"/>
    </row>
    <row r="15" ht="13.5" thickBot="1">
      <c r="W15" s="72"/>
    </row>
    <row r="16" spans="1:27" ht="12.75" customHeight="1">
      <c r="A16" s="108" t="s">
        <v>50</v>
      </c>
      <c r="B16" s="121" t="s">
        <v>15</v>
      </c>
      <c r="C16" s="108" t="s">
        <v>30</v>
      </c>
      <c r="D16" s="123"/>
      <c r="E16" s="124" t="s">
        <v>34</v>
      </c>
      <c r="F16" s="108" t="s">
        <v>56</v>
      </c>
      <c r="G16" s="119" t="s">
        <v>7</v>
      </c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20"/>
      <c r="W16" s="102" t="s">
        <v>66</v>
      </c>
      <c r="X16" s="123" t="s">
        <v>67</v>
      </c>
      <c r="Y16" s="126"/>
      <c r="Z16" s="124" t="s">
        <v>65</v>
      </c>
      <c r="AA16" s="74"/>
    </row>
    <row r="17" spans="1:27" ht="68.25" customHeight="1">
      <c r="A17" s="118"/>
      <c r="B17" s="122"/>
      <c r="C17" s="109"/>
      <c r="D17" s="105"/>
      <c r="E17" s="125"/>
      <c r="F17" s="109"/>
      <c r="G17" s="106" t="s">
        <v>5</v>
      </c>
      <c r="H17" s="106"/>
      <c r="I17" s="106"/>
      <c r="J17" s="106"/>
      <c r="K17" s="106" t="s">
        <v>6</v>
      </c>
      <c r="L17" s="106"/>
      <c r="M17" s="106"/>
      <c r="N17" s="106"/>
      <c r="O17" s="105" t="s">
        <v>54</v>
      </c>
      <c r="P17" s="106"/>
      <c r="Q17" s="106"/>
      <c r="R17" s="106"/>
      <c r="S17" s="105" t="s">
        <v>53</v>
      </c>
      <c r="T17" s="106"/>
      <c r="U17" s="106"/>
      <c r="V17" s="107"/>
      <c r="W17" s="103"/>
      <c r="X17" s="106"/>
      <c r="Y17" s="106"/>
      <c r="Z17" s="125"/>
      <c r="AA17" s="74"/>
    </row>
    <row r="18" spans="1:37" ht="127.5">
      <c r="A18" s="118"/>
      <c r="B18" s="122"/>
      <c r="C18" s="6" t="s">
        <v>31</v>
      </c>
      <c r="D18" s="7" t="s">
        <v>32</v>
      </c>
      <c r="E18" s="125"/>
      <c r="F18" s="109"/>
      <c r="G18" s="34" t="s">
        <v>35</v>
      </c>
      <c r="H18" s="22" t="s">
        <v>2</v>
      </c>
      <c r="I18" s="22" t="s">
        <v>3</v>
      </c>
      <c r="J18" s="22" t="s">
        <v>1</v>
      </c>
      <c r="K18" s="21" t="s">
        <v>40</v>
      </c>
      <c r="L18" s="21" t="s">
        <v>39</v>
      </c>
      <c r="M18" s="7" t="s">
        <v>41</v>
      </c>
      <c r="N18" s="8" t="s">
        <v>4</v>
      </c>
      <c r="O18" s="22" t="s">
        <v>8</v>
      </c>
      <c r="P18" s="22" t="s">
        <v>9</v>
      </c>
      <c r="Q18" s="22" t="s">
        <v>10</v>
      </c>
      <c r="R18" s="22" t="s">
        <v>11</v>
      </c>
      <c r="S18" s="22" t="s">
        <v>8</v>
      </c>
      <c r="T18" s="22" t="s">
        <v>9</v>
      </c>
      <c r="U18" s="22" t="s">
        <v>10</v>
      </c>
      <c r="V18" s="33" t="s">
        <v>11</v>
      </c>
      <c r="W18" s="104"/>
      <c r="X18" s="7" t="s">
        <v>63</v>
      </c>
      <c r="Y18" s="7" t="s">
        <v>64</v>
      </c>
      <c r="Z18" s="128"/>
      <c r="AA18" s="74"/>
      <c r="AB18" s="116" t="s">
        <v>48</v>
      </c>
      <c r="AC18" s="116"/>
      <c r="AD18" s="116"/>
      <c r="AE18" s="116"/>
      <c r="AF18" s="116"/>
      <c r="AG18" s="116"/>
      <c r="AH18" s="116"/>
      <c r="AI18" s="116"/>
      <c r="AJ18" s="116"/>
      <c r="AK18" s="116"/>
    </row>
    <row r="19" spans="1:37" ht="13.5" thickBot="1">
      <c r="A19" s="25" t="s">
        <v>51</v>
      </c>
      <c r="B19" s="26" t="s">
        <v>38</v>
      </c>
      <c r="C19" s="9">
        <v>1</v>
      </c>
      <c r="D19" s="10">
        <v>2</v>
      </c>
      <c r="E19" s="13">
        <v>3</v>
      </c>
      <c r="F19" s="9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>
        <v>10</v>
      </c>
      <c r="M19" s="12">
        <v>11</v>
      </c>
      <c r="N19" s="12">
        <v>12</v>
      </c>
      <c r="O19" s="12">
        <v>13</v>
      </c>
      <c r="P19" s="12">
        <v>14</v>
      </c>
      <c r="Q19" s="12">
        <v>15</v>
      </c>
      <c r="R19" s="12">
        <v>16</v>
      </c>
      <c r="S19" s="12">
        <v>17</v>
      </c>
      <c r="T19" s="12">
        <v>18</v>
      </c>
      <c r="U19" s="12">
        <v>19</v>
      </c>
      <c r="V19" s="13">
        <v>20</v>
      </c>
      <c r="W19" s="11">
        <v>21</v>
      </c>
      <c r="X19" s="12">
        <v>22</v>
      </c>
      <c r="Y19" s="12">
        <v>23</v>
      </c>
      <c r="Z19" s="13">
        <v>24</v>
      </c>
      <c r="AB19" s="23" t="s">
        <v>42</v>
      </c>
      <c r="AC19" s="23" t="s">
        <v>43</v>
      </c>
      <c r="AD19" s="23" t="s">
        <v>44</v>
      </c>
      <c r="AE19" s="23" t="s">
        <v>45</v>
      </c>
      <c r="AF19" s="23" t="s">
        <v>46</v>
      </c>
      <c r="AG19" s="23" t="s">
        <v>47</v>
      </c>
      <c r="AH19" s="23" t="s">
        <v>55</v>
      </c>
      <c r="AI19" s="23" t="s">
        <v>49</v>
      </c>
      <c r="AJ19" s="23" t="s">
        <v>60</v>
      </c>
      <c r="AK19" s="23" t="s">
        <v>62</v>
      </c>
    </row>
    <row r="20" spans="1:37" ht="56.25" customHeight="1">
      <c r="A20" s="98">
        <v>1</v>
      </c>
      <c r="B20" s="27" t="s">
        <v>59</v>
      </c>
      <c r="C20" s="61">
        <v>359.23</v>
      </c>
      <c r="D20" s="62">
        <v>287.58</v>
      </c>
      <c r="E20" s="2">
        <f aca="true" t="shared" si="0" ref="E20:E33">ROUND(D20/IF(C20=0,1,C20)*100,2)</f>
        <v>80.05</v>
      </c>
      <c r="F20" s="76">
        <v>289</v>
      </c>
      <c r="G20" s="77"/>
      <c r="H20" s="77">
        <v>7</v>
      </c>
      <c r="I20" s="77">
        <v>121</v>
      </c>
      <c r="J20" s="77">
        <v>161</v>
      </c>
      <c r="K20" s="77">
        <v>5</v>
      </c>
      <c r="L20" s="77">
        <v>32</v>
      </c>
      <c r="M20" s="77">
        <v>111</v>
      </c>
      <c r="N20" s="77">
        <v>141</v>
      </c>
      <c r="O20" s="77">
        <v>21</v>
      </c>
      <c r="P20" s="77">
        <v>91</v>
      </c>
      <c r="Q20" s="77">
        <v>69</v>
      </c>
      <c r="R20" s="77">
        <v>108</v>
      </c>
      <c r="S20" s="77">
        <v>23</v>
      </c>
      <c r="T20" s="77">
        <v>90</v>
      </c>
      <c r="U20" s="77">
        <v>68</v>
      </c>
      <c r="V20" s="78">
        <v>108</v>
      </c>
      <c r="W20" s="92">
        <v>63</v>
      </c>
      <c r="X20" s="93">
        <v>63</v>
      </c>
      <c r="Y20" s="94">
        <v>63</v>
      </c>
      <c r="Z20" s="86">
        <v>63</v>
      </c>
      <c r="AB20" s="23" t="str">
        <f>IF(D20&lt;=C20,"Да","не верно")</f>
        <v>Да</v>
      </c>
      <c r="AC20" s="23" t="str">
        <f>IF(G20+H20+I20+J20=F20,"Да","не верно")</f>
        <v>Да</v>
      </c>
      <c r="AD20" s="23" t="str">
        <f>IF(K20+L20+M20+N20=F20,"Да","не верно")</f>
        <v>Да</v>
      </c>
      <c r="AE20" s="23" t="str">
        <f>IF(O20+P20+Q20+R20=F20,"Да","не верно")</f>
        <v>Да</v>
      </c>
      <c r="AF20" s="23" t="str">
        <f>IF(S20+T20+U20+V20=F20,"Да","не верно")</f>
        <v>Да</v>
      </c>
      <c r="AG20" s="23" t="str">
        <f aca="true" t="shared" si="1" ref="AG20:AH23">IF(W20&gt;=X20,"Да","не верно")</f>
        <v>Да</v>
      </c>
      <c r="AH20" s="23" t="str">
        <f t="shared" si="1"/>
        <v>Да</v>
      </c>
      <c r="AI20" s="23" t="str">
        <f>IF(W20&lt;=F20,"Да","не верно")</f>
        <v>Да</v>
      </c>
      <c r="AJ20" s="23" t="str">
        <f>IF(AND(D20&gt;0,F20&gt;0),"Да",IF(AND(D20=0,F20=0),"Да","не верно"))</f>
        <v>Да</v>
      </c>
      <c r="AK20" s="23" t="str">
        <f>IF(AND(Z20&gt;=W20,Z20&lt;=F20),"Да","не верно")</f>
        <v>Да</v>
      </c>
    </row>
    <row r="21" spans="1:37" ht="18.75" customHeight="1">
      <c r="A21" s="98">
        <v>2</v>
      </c>
      <c r="B21" s="27" t="s">
        <v>68</v>
      </c>
      <c r="C21" s="89">
        <v>1</v>
      </c>
      <c r="D21" s="90">
        <v>1</v>
      </c>
      <c r="E21" s="1">
        <f t="shared" si="0"/>
        <v>100</v>
      </c>
      <c r="F21" s="76">
        <v>1</v>
      </c>
      <c r="G21" s="77"/>
      <c r="H21" s="77"/>
      <c r="I21" s="77"/>
      <c r="J21" s="77">
        <v>1</v>
      </c>
      <c r="K21" s="77"/>
      <c r="L21" s="77"/>
      <c r="M21" s="77"/>
      <c r="N21" s="77">
        <v>1</v>
      </c>
      <c r="O21" s="77"/>
      <c r="P21" s="77"/>
      <c r="Q21" s="77"/>
      <c r="R21" s="77">
        <v>1</v>
      </c>
      <c r="S21" s="77"/>
      <c r="T21" s="77"/>
      <c r="U21" s="77"/>
      <c r="V21" s="78">
        <v>1</v>
      </c>
      <c r="W21" s="79"/>
      <c r="X21" s="77"/>
      <c r="Y21" s="78"/>
      <c r="Z21" s="91"/>
      <c r="AB21" s="23" t="str">
        <f>IF(D21&lt;=C21,"Да","не верно")</f>
        <v>Да</v>
      </c>
      <c r="AC21" s="23" t="str">
        <f>IF(G21+H21+I21+J21=F21,"Да","не верно")</f>
        <v>Да</v>
      </c>
      <c r="AD21" s="23" t="str">
        <f>IF(K21+L21+M21+N21=F21,"Да","не верно")</f>
        <v>Да</v>
      </c>
      <c r="AE21" s="23" t="str">
        <f>IF(O21+P21+Q21+R21=F21,"Да","не верно")</f>
        <v>Да</v>
      </c>
      <c r="AF21" s="23" t="str">
        <f>IF(S21+T21+U21+V21=F21,"Да","не верно")</f>
        <v>Да</v>
      </c>
      <c r="AG21" s="23" t="str">
        <f t="shared" si="1"/>
        <v>Да</v>
      </c>
      <c r="AH21" s="23" t="str">
        <f t="shared" si="1"/>
        <v>Да</v>
      </c>
      <c r="AI21" s="23" t="str">
        <f>IF(W21&lt;=F21,"Да","не верно")</f>
        <v>Да</v>
      </c>
      <c r="AJ21" s="23" t="str">
        <f>IF(AND(D21&gt;0,F21&gt;0),"Да",IF(AND(D21=0,F21=0),"Да","не верно"))</f>
        <v>Да</v>
      </c>
      <c r="AK21" s="23" t="str">
        <f>IF(AND(Z21&gt;=W21,Z21&lt;=F21),"Да","не верно")</f>
        <v>Да</v>
      </c>
    </row>
    <row r="22" spans="1:37" ht="18.75" customHeight="1">
      <c r="A22" s="98">
        <v>3</v>
      </c>
      <c r="B22" s="27" t="s">
        <v>69</v>
      </c>
      <c r="C22" s="89">
        <v>3.25</v>
      </c>
      <c r="D22" s="90">
        <v>3</v>
      </c>
      <c r="E22" s="1">
        <f t="shared" si="0"/>
        <v>92.31</v>
      </c>
      <c r="F22" s="76">
        <v>3</v>
      </c>
      <c r="G22" s="77"/>
      <c r="H22" s="77"/>
      <c r="I22" s="77">
        <v>3</v>
      </c>
      <c r="J22" s="77"/>
      <c r="K22" s="77"/>
      <c r="L22" s="77"/>
      <c r="M22" s="77"/>
      <c r="N22" s="77">
        <v>3</v>
      </c>
      <c r="O22" s="77"/>
      <c r="P22" s="77">
        <v>1</v>
      </c>
      <c r="Q22" s="77"/>
      <c r="R22" s="77">
        <v>2</v>
      </c>
      <c r="S22" s="77"/>
      <c r="T22" s="77">
        <v>1</v>
      </c>
      <c r="U22" s="77">
        <v>2</v>
      </c>
      <c r="V22" s="78"/>
      <c r="W22" s="79">
        <v>2</v>
      </c>
      <c r="X22" s="77">
        <v>2</v>
      </c>
      <c r="Y22" s="78">
        <v>2</v>
      </c>
      <c r="Z22" s="91">
        <v>2</v>
      </c>
      <c r="AB22" s="23" t="str">
        <f>IF(D22&lt;=C22,"Да","не верно")</f>
        <v>Да</v>
      </c>
      <c r="AC22" s="23" t="str">
        <f>IF(G22+H22+I22+J22=F22,"Да","не верно")</f>
        <v>Да</v>
      </c>
      <c r="AD22" s="23" t="str">
        <f>IF(K22+L22+M22+N22=F22,"Да","не верно")</f>
        <v>Да</v>
      </c>
      <c r="AE22" s="23" t="str">
        <f>IF(O22+P22+Q22+R22=F22,"Да","не верно")</f>
        <v>Да</v>
      </c>
      <c r="AF22" s="23" t="str">
        <f>IF(S22+T22+U22+V22=F22,"Да","не верно")</f>
        <v>Да</v>
      </c>
      <c r="AG22" s="23" t="str">
        <f t="shared" si="1"/>
        <v>Да</v>
      </c>
      <c r="AH22" s="23" t="str">
        <f t="shared" si="1"/>
        <v>Да</v>
      </c>
      <c r="AI22" s="23" t="str">
        <f>IF(W22&lt;=F22,"Да","не верно")</f>
        <v>Да</v>
      </c>
      <c r="AJ22" s="23" t="str">
        <f>IF(AND(D22&gt;0,F22&gt;0),"Да",IF(AND(D22=0,F22=0),"Да","не верно"))</f>
        <v>Да</v>
      </c>
      <c r="AK22" s="23" t="str">
        <f>IF(AND(Z22&gt;=W22,Z22&lt;=F22),"Да","не верно")</f>
        <v>Да</v>
      </c>
    </row>
    <row r="23" spans="1:37" ht="25.5">
      <c r="A23" s="98">
        <v>4</v>
      </c>
      <c r="B23" s="99" t="s">
        <v>74</v>
      </c>
      <c r="C23" s="89">
        <v>31.56</v>
      </c>
      <c r="D23" s="90">
        <v>28.56</v>
      </c>
      <c r="E23" s="1">
        <f t="shared" si="0"/>
        <v>90.49</v>
      </c>
      <c r="F23" s="76">
        <v>25</v>
      </c>
      <c r="G23" s="77"/>
      <c r="H23" s="77">
        <v>1</v>
      </c>
      <c r="I23" s="77">
        <v>15</v>
      </c>
      <c r="J23" s="77">
        <v>9</v>
      </c>
      <c r="K23" s="77"/>
      <c r="L23" s="77">
        <v>1</v>
      </c>
      <c r="M23" s="77">
        <v>5</v>
      </c>
      <c r="N23" s="77">
        <v>19</v>
      </c>
      <c r="O23" s="77"/>
      <c r="P23" s="77">
        <v>5</v>
      </c>
      <c r="Q23" s="77">
        <v>7</v>
      </c>
      <c r="R23" s="77">
        <v>13</v>
      </c>
      <c r="S23" s="77">
        <v>1</v>
      </c>
      <c r="T23" s="77">
        <v>5</v>
      </c>
      <c r="U23" s="77">
        <v>6</v>
      </c>
      <c r="V23" s="78">
        <v>13</v>
      </c>
      <c r="W23" s="95"/>
      <c r="X23" s="77"/>
      <c r="Y23" s="78"/>
      <c r="Z23" s="91"/>
      <c r="AB23" s="23" t="str">
        <f>IF(D23&lt;=C23,"Да","не верно")</f>
        <v>Да</v>
      </c>
      <c r="AC23" s="23" t="str">
        <f>IF(G23+H23+I23+J23=F23,"Да","не верно")</f>
        <v>Да</v>
      </c>
      <c r="AD23" s="23" t="str">
        <f>IF(K23+L23+M23+N23=F23,"Да","не верно")</f>
        <v>Да</v>
      </c>
      <c r="AE23" s="23" t="str">
        <f>IF(O23+P23+Q23+R23=F23,"Да","не верно")</f>
        <v>Да</v>
      </c>
      <c r="AF23" s="23" t="str">
        <f>IF(S23+T23+U23+V23=F23,"Да","не верно")</f>
        <v>Да</v>
      </c>
      <c r="AG23" s="23" t="str">
        <f t="shared" si="1"/>
        <v>Да</v>
      </c>
      <c r="AH23" s="23" t="str">
        <f t="shared" si="1"/>
        <v>Да</v>
      </c>
      <c r="AI23" s="23" t="str">
        <f>IF(W23&lt;=F23,"Да","не верно")</f>
        <v>Да</v>
      </c>
      <c r="AJ23" s="23" t="str">
        <f>IF(AND(D23&gt;0,F23&gt;0),"Да",IF(AND(D23=0,F23=0),"Да","не верно"))</f>
        <v>Да</v>
      </c>
      <c r="AK23" s="23" t="str">
        <f>IF(AND(Z23&gt;=W23,Z23&lt;=F23),"Да","не верно")</f>
        <v>Да</v>
      </c>
    </row>
    <row r="24" spans="1:37" ht="24" customHeight="1">
      <c r="A24" s="98">
        <v>5</v>
      </c>
      <c r="B24" s="28" t="s">
        <v>52</v>
      </c>
      <c r="C24" s="63">
        <v>224.02</v>
      </c>
      <c r="D24" s="64">
        <v>190.77</v>
      </c>
      <c r="E24" s="1">
        <f t="shared" si="0"/>
        <v>85.16</v>
      </c>
      <c r="F24" s="79">
        <v>199</v>
      </c>
      <c r="G24" s="80"/>
      <c r="H24" s="80">
        <v>2</v>
      </c>
      <c r="I24" s="80">
        <v>86</v>
      </c>
      <c r="J24" s="80">
        <v>111</v>
      </c>
      <c r="K24" s="80">
        <v>4</v>
      </c>
      <c r="L24" s="80">
        <v>31</v>
      </c>
      <c r="M24" s="80">
        <v>72</v>
      </c>
      <c r="N24" s="80">
        <v>92</v>
      </c>
      <c r="O24" s="80">
        <v>13</v>
      </c>
      <c r="P24" s="80">
        <v>59</v>
      </c>
      <c r="Q24" s="80">
        <v>47</v>
      </c>
      <c r="R24" s="80">
        <v>80</v>
      </c>
      <c r="S24" s="80">
        <v>13</v>
      </c>
      <c r="T24" s="80">
        <v>59</v>
      </c>
      <c r="U24" s="80">
        <v>47</v>
      </c>
      <c r="V24" s="81">
        <v>80</v>
      </c>
      <c r="W24" s="96">
        <v>60</v>
      </c>
      <c r="X24" s="80">
        <v>60</v>
      </c>
      <c r="Y24" s="81">
        <v>60</v>
      </c>
      <c r="Z24" s="87">
        <v>60</v>
      </c>
      <c r="AB24" s="23" t="str">
        <f aca="true" t="shared" si="2" ref="AB24:AB33">IF(D24&lt;=C24,"Да","не верно")</f>
        <v>Да</v>
      </c>
      <c r="AC24" s="23" t="str">
        <f aca="true" t="shared" si="3" ref="AC24:AC33">IF(G24+H24+I24+J24=F24,"Да","не верно")</f>
        <v>Да</v>
      </c>
      <c r="AD24" s="23" t="str">
        <f aca="true" t="shared" si="4" ref="AD24:AD33">IF(K24+L24+M24+N24=F24,"Да","не верно")</f>
        <v>Да</v>
      </c>
      <c r="AE24" s="23" t="str">
        <f aca="true" t="shared" si="5" ref="AE24:AE33">IF(O24+P24+Q24+R24=F24,"Да","не верно")</f>
        <v>Да</v>
      </c>
      <c r="AF24" s="23" t="str">
        <f aca="true" t="shared" si="6" ref="AF24:AF33">IF(S24+T24+U24+V24=F24,"Да","не верно")</f>
        <v>Да</v>
      </c>
      <c r="AG24" s="23" t="str">
        <f aca="true" t="shared" si="7" ref="AG24:AG33">IF(W24&gt;=X24,"Да","не верно")</f>
        <v>Да</v>
      </c>
      <c r="AH24" s="23" t="str">
        <f aca="true" t="shared" si="8" ref="AH24:AH33">IF(X24&gt;=Y24,"Да","не верно")</f>
        <v>Да</v>
      </c>
      <c r="AI24" s="23" t="str">
        <f aca="true" t="shared" si="9" ref="AI24:AI33">IF(W24&lt;=F24,"Да","не верно")</f>
        <v>Да</v>
      </c>
      <c r="AJ24" s="23" t="str">
        <f aca="true" t="shared" si="10" ref="AJ24:AJ32">IF(AND(D24&gt;0,F24&gt;0),"Да",IF(AND(D24=0,F24=0),"Да","не верно"))</f>
        <v>Да</v>
      </c>
      <c r="AK24" s="23" t="str">
        <f aca="true" t="shared" si="11" ref="AK24:AK32">IF(AND(Z24&gt;=W24,Z24&lt;=F24),"Да","не верно")</f>
        <v>Да</v>
      </c>
    </row>
    <row r="25" spans="1:37" ht="25.5">
      <c r="A25" s="98">
        <v>6</v>
      </c>
      <c r="B25" s="28" t="s">
        <v>36</v>
      </c>
      <c r="C25" s="63">
        <v>28.3</v>
      </c>
      <c r="D25" s="64">
        <v>11.5</v>
      </c>
      <c r="E25" s="1">
        <f t="shared" si="0"/>
        <v>40.64</v>
      </c>
      <c r="F25" s="79">
        <v>12</v>
      </c>
      <c r="G25" s="80"/>
      <c r="H25" s="80">
        <v>6</v>
      </c>
      <c r="I25" s="80">
        <v>5</v>
      </c>
      <c r="J25" s="80">
        <v>1</v>
      </c>
      <c r="K25" s="80"/>
      <c r="L25" s="80">
        <v>1</v>
      </c>
      <c r="M25" s="80">
        <v>2</v>
      </c>
      <c r="N25" s="80">
        <v>9</v>
      </c>
      <c r="O25" s="80">
        <v>6</v>
      </c>
      <c r="P25" s="80">
        <v>3</v>
      </c>
      <c r="Q25" s="80">
        <v>2</v>
      </c>
      <c r="R25" s="80">
        <v>1</v>
      </c>
      <c r="S25" s="80">
        <v>6</v>
      </c>
      <c r="T25" s="80">
        <v>3</v>
      </c>
      <c r="U25" s="80">
        <v>2</v>
      </c>
      <c r="V25" s="81">
        <v>1</v>
      </c>
      <c r="W25" s="96"/>
      <c r="X25" s="80"/>
      <c r="Y25" s="81"/>
      <c r="Z25" s="87"/>
      <c r="AB25" s="23" t="str">
        <f t="shared" si="2"/>
        <v>Да</v>
      </c>
      <c r="AC25" s="23" t="str">
        <f t="shared" si="3"/>
        <v>Да</v>
      </c>
      <c r="AD25" s="23" t="str">
        <f t="shared" si="4"/>
        <v>Да</v>
      </c>
      <c r="AE25" s="23" t="str">
        <f t="shared" si="5"/>
        <v>Да</v>
      </c>
      <c r="AF25" s="23" t="str">
        <f t="shared" si="6"/>
        <v>Да</v>
      </c>
      <c r="AG25" s="23" t="str">
        <f t="shared" si="7"/>
        <v>Да</v>
      </c>
      <c r="AH25" s="23" t="str">
        <f t="shared" si="8"/>
        <v>Да</v>
      </c>
      <c r="AI25" s="23" t="str">
        <f t="shared" si="9"/>
        <v>Да</v>
      </c>
      <c r="AJ25" s="23" t="str">
        <f t="shared" si="10"/>
        <v>Да</v>
      </c>
      <c r="AK25" s="23" t="str">
        <f t="shared" si="11"/>
        <v>Да</v>
      </c>
    </row>
    <row r="26" spans="1:37" ht="39" customHeight="1">
      <c r="A26" s="98">
        <v>7</v>
      </c>
      <c r="B26" s="28" t="s">
        <v>57</v>
      </c>
      <c r="C26" s="65">
        <v>5.5</v>
      </c>
      <c r="D26" s="66">
        <v>2.25</v>
      </c>
      <c r="E26" s="1">
        <f t="shared" si="0"/>
        <v>40.91</v>
      </c>
      <c r="F26" s="79">
        <v>3</v>
      </c>
      <c r="G26" s="80"/>
      <c r="H26" s="80"/>
      <c r="I26" s="80">
        <v>2</v>
      </c>
      <c r="J26" s="80">
        <v>1</v>
      </c>
      <c r="K26" s="80"/>
      <c r="L26" s="80"/>
      <c r="M26" s="80">
        <v>1</v>
      </c>
      <c r="N26" s="80">
        <v>2</v>
      </c>
      <c r="O26" s="80"/>
      <c r="P26" s="80">
        <v>3</v>
      </c>
      <c r="Q26" s="80"/>
      <c r="R26" s="80"/>
      <c r="S26" s="80"/>
      <c r="T26" s="80">
        <v>3</v>
      </c>
      <c r="U26" s="80"/>
      <c r="V26" s="81"/>
      <c r="W26" s="96"/>
      <c r="X26" s="80"/>
      <c r="Y26" s="81"/>
      <c r="Z26" s="87"/>
      <c r="AB26" s="23" t="str">
        <f t="shared" si="2"/>
        <v>Да</v>
      </c>
      <c r="AC26" s="23" t="str">
        <f t="shared" si="3"/>
        <v>Да</v>
      </c>
      <c r="AD26" s="23" t="str">
        <f t="shared" si="4"/>
        <v>Да</v>
      </c>
      <c r="AE26" s="23" t="str">
        <f t="shared" si="5"/>
        <v>Да</v>
      </c>
      <c r="AF26" s="23" t="str">
        <f t="shared" si="6"/>
        <v>Да</v>
      </c>
      <c r="AG26" s="23" t="str">
        <f t="shared" si="7"/>
        <v>Да</v>
      </c>
      <c r="AH26" s="23" t="str">
        <f t="shared" si="8"/>
        <v>Да</v>
      </c>
      <c r="AI26" s="23" t="str">
        <f t="shared" si="9"/>
        <v>Да</v>
      </c>
      <c r="AJ26" s="23" t="str">
        <f t="shared" si="10"/>
        <v>Да</v>
      </c>
      <c r="AK26" s="23" t="str">
        <f t="shared" si="11"/>
        <v>Да</v>
      </c>
    </row>
    <row r="27" spans="1:37" ht="21" customHeight="1">
      <c r="A27" s="98">
        <v>8</v>
      </c>
      <c r="B27" s="32" t="s">
        <v>75</v>
      </c>
      <c r="C27" s="65">
        <v>6</v>
      </c>
      <c r="D27" s="66">
        <v>3</v>
      </c>
      <c r="E27" s="1">
        <f t="shared" si="0"/>
        <v>50</v>
      </c>
      <c r="F27" s="79">
        <v>3</v>
      </c>
      <c r="G27" s="80"/>
      <c r="H27" s="80"/>
      <c r="I27" s="80">
        <v>3</v>
      </c>
      <c r="J27" s="80"/>
      <c r="K27" s="80"/>
      <c r="L27" s="80"/>
      <c r="M27" s="80"/>
      <c r="N27" s="80">
        <v>3</v>
      </c>
      <c r="O27" s="80">
        <v>1</v>
      </c>
      <c r="P27" s="80">
        <v>2</v>
      </c>
      <c r="Q27" s="80"/>
      <c r="R27" s="80"/>
      <c r="S27" s="80">
        <v>1</v>
      </c>
      <c r="T27" s="80">
        <v>2</v>
      </c>
      <c r="U27" s="80"/>
      <c r="V27" s="81"/>
      <c r="W27" s="96"/>
      <c r="X27" s="82"/>
      <c r="Y27" s="81"/>
      <c r="Z27" s="87"/>
      <c r="AB27" s="23" t="str">
        <f t="shared" si="2"/>
        <v>Да</v>
      </c>
      <c r="AC27" s="23" t="str">
        <f t="shared" si="3"/>
        <v>Да</v>
      </c>
      <c r="AD27" s="23" t="str">
        <f t="shared" si="4"/>
        <v>Да</v>
      </c>
      <c r="AE27" s="23" t="str">
        <f t="shared" si="5"/>
        <v>Да</v>
      </c>
      <c r="AF27" s="23" t="str">
        <f t="shared" si="6"/>
        <v>Да</v>
      </c>
      <c r="AG27" s="23" t="str">
        <f t="shared" si="7"/>
        <v>Да</v>
      </c>
      <c r="AH27" s="23" t="str">
        <f t="shared" si="8"/>
        <v>Да</v>
      </c>
      <c r="AI27" s="23" t="str">
        <f t="shared" si="9"/>
        <v>Да</v>
      </c>
      <c r="AJ27" s="23" t="str">
        <f t="shared" si="10"/>
        <v>Да</v>
      </c>
      <c r="AK27" s="23" t="str">
        <f t="shared" si="11"/>
        <v>Да</v>
      </c>
    </row>
    <row r="28" spans="1:37" ht="38.25">
      <c r="A28" s="98">
        <v>9</v>
      </c>
      <c r="B28" s="28" t="s">
        <v>37</v>
      </c>
      <c r="C28" s="14">
        <f>SUM(C29:C31)</f>
        <v>3</v>
      </c>
      <c r="D28" s="15">
        <f>SUM(D29:D31)</f>
        <v>1.5</v>
      </c>
      <c r="E28" s="1">
        <f t="shared" si="0"/>
        <v>50</v>
      </c>
      <c r="F28" s="16">
        <f>SUM(F29:F31)</f>
        <v>2</v>
      </c>
      <c r="G28" s="17">
        <f>SUM(G29:G31)</f>
        <v>0</v>
      </c>
      <c r="H28" s="17">
        <f aca="true" t="shared" si="12" ref="H28:Z28">SUM(H29:H31)</f>
        <v>0</v>
      </c>
      <c r="I28" s="17">
        <f t="shared" si="12"/>
        <v>2</v>
      </c>
      <c r="J28" s="17">
        <f t="shared" si="12"/>
        <v>0</v>
      </c>
      <c r="K28" s="17">
        <f t="shared" si="12"/>
        <v>0</v>
      </c>
      <c r="L28" s="17">
        <f t="shared" si="12"/>
        <v>0</v>
      </c>
      <c r="M28" s="17">
        <f t="shared" si="12"/>
        <v>2</v>
      </c>
      <c r="N28" s="17">
        <f t="shared" si="12"/>
        <v>0</v>
      </c>
      <c r="O28" s="17">
        <f t="shared" si="12"/>
        <v>0</v>
      </c>
      <c r="P28" s="17">
        <f t="shared" si="12"/>
        <v>2</v>
      </c>
      <c r="Q28" s="17">
        <f t="shared" si="12"/>
        <v>0</v>
      </c>
      <c r="R28" s="17">
        <f t="shared" si="12"/>
        <v>0</v>
      </c>
      <c r="S28" s="17">
        <f t="shared" si="12"/>
        <v>0</v>
      </c>
      <c r="T28" s="17">
        <f t="shared" si="12"/>
        <v>0</v>
      </c>
      <c r="U28" s="17">
        <f t="shared" si="12"/>
        <v>0</v>
      </c>
      <c r="V28" s="60">
        <f t="shared" si="12"/>
        <v>2</v>
      </c>
      <c r="W28" s="97">
        <f t="shared" si="12"/>
        <v>0</v>
      </c>
      <c r="X28" s="17">
        <f t="shared" si="12"/>
        <v>0</v>
      </c>
      <c r="Y28" s="73">
        <f t="shared" si="12"/>
        <v>0</v>
      </c>
      <c r="Z28" s="18">
        <f t="shared" si="12"/>
        <v>0</v>
      </c>
      <c r="AB28" s="23" t="str">
        <f t="shared" si="2"/>
        <v>Да</v>
      </c>
      <c r="AC28" s="23" t="str">
        <f t="shared" si="3"/>
        <v>Да</v>
      </c>
      <c r="AD28" s="23" t="str">
        <f t="shared" si="4"/>
        <v>Да</v>
      </c>
      <c r="AE28" s="23" t="str">
        <f t="shared" si="5"/>
        <v>Да</v>
      </c>
      <c r="AF28" s="23" t="str">
        <f t="shared" si="6"/>
        <v>Да</v>
      </c>
      <c r="AG28" s="23" t="str">
        <f t="shared" si="7"/>
        <v>Да</v>
      </c>
      <c r="AH28" s="23" t="str">
        <f t="shared" si="8"/>
        <v>Да</v>
      </c>
      <c r="AI28" s="23" t="str">
        <f t="shared" si="9"/>
        <v>Да</v>
      </c>
      <c r="AJ28" s="23" t="str">
        <f t="shared" si="10"/>
        <v>Да</v>
      </c>
      <c r="AK28" s="23" t="str">
        <f t="shared" si="11"/>
        <v>Да</v>
      </c>
    </row>
    <row r="29" spans="1:37" ht="21" customHeight="1">
      <c r="A29" s="98">
        <v>9.1</v>
      </c>
      <c r="B29" s="29" t="s">
        <v>13</v>
      </c>
      <c r="C29" s="67"/>
      <c r="D29" s="68"/>
      <c r="E29" s="1">
        <f t="shared" si="0"/>
        <v>0</v>
      </c>
      <c r="F29" s="79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/>
      <c r="W29" s="96"/>
      <c r="X29" s="77"/>
      <c r="Y29" s="81"/>
      <c r="Z29" s="87"/>
      <c r="AB29" s="23" t="str">
        <f t="shared" si="2"/>
        <v>Да</v>
      </c>
      <c r="AC29" s="23" t="str">
        <f t="shared" si="3"/>
        <v>Да</v>
      </c>
      <c r="AD29" s="23" t="str">
        <f t="shared" si="4"/>
        <v>Да</v>
      </c>
      <c r="AE29" s="23" t="str">
        <f t="shared" si="5"/>
        <v>Да</v>
      </c>
      <c r="AF29" s="23" t="str">
        <f t="shared" si="6"/>
        <v>Да</v>
      </c>
      <c r="AG29" s="23" t="str">
        <f t="shared" si="7"/>
        <v>Да</v>
      </c>
      <c r="AH29" s="23" t="str">
        <f t="shared" si="8"/>
        <v>Да</v>
      </c>
      <c r="AI29" s="23" t="str">
        <f t="shared" si="9"/>
        <v>Да</v>
      </c>
      <c r="AJ29" s="23" t="str">
        <f t="shared" si="10"/>
        <v>Да</v>
      </c>
      <c r="AK29" s="23" t="str">
        <f t="shared" si="11"/>
        <v>Да</v>
      </c>
    </row>
    <row r="30" spans="1:37" ht="21.75" customHeight="1">
      <c r="A30" s="98">
        <v>9.2</v>
      </c>
      <c r="B30" s="29" t="s">
        <v>14</v>
      </c>
      <c r="C30" s="67">
        <v>3</v>
      </c>
      <c r="D30" s="68">
        <v>1.5</v>
      </c>
      <c r="E30" s="1">
        <f t="shared" si="0"/>
        <v>50</v>
      </c>
      <c r="F30" s="79">
        <v>2</v>
      </c>
      <c r="G30" s="80"/>
      <c r="H30" s="80"/>
      <c r="I30" s="80">
        <v>2</v>
      </c>
      <c r="J30" s="80"/>
      <c r="K30" s="80"/>
      <c r="L30" s="80"/>
      <c r="M30" s="80">
        <v>2</v>
      </c>
      <c r="N30" s="80"/>
      <c r="O30" s="80"/>
      <c r="P30" s="80">
        <v>2</v>
      </c>
      <c r="Q30" s="80"/>
      <c r="R30" s="80"/>
      <c r="S30" s="80"/>
      <c r="T30" s="80"/>
      <c r="U30" s="80"/>
      <c r="V30" s="81">
        <v>2</v>
      </c>
      <c r="W30" s="96"/>
      <c r="X30" s="80"/>
      <c r="Y30" s="81"/>
      <c r="Z30" s="87"/>
      <c r="AB30" s="23" t="str">
        <f t="shared" si="2"/>
        <v>Да</v>
      </c>
      <c r="AC30" s="23" t="str">
        <f t="shared" si="3"/>
        <v>Да</v>
      </c>
      <c r="AD30" s="23" t="str">
        <f t="shared" si="4"/>
        <v>Да</v>
      </c>
      <c r="AE30" s="23" t="str">
        <f t="shared" si="5"/>
        <v>Да</v>
      </c>
      <c r="AF30" s="23" t="str">
        <f t="shared" si="6"/>
        <v>Да</v>
      </c>
      <c r="AG30" s="23" t="str">
        <f t="shared" si="7"/>
        <v>Да</v>
      </c>
      <c r="AH30" s="23" t="str">
        <f t="shared" si="8"/>
        <v>Да</v>
      </c>
      <c r="AI30" s="23" t="str">
        <f t="shared" si="9"/>
        <v>Да</v>
      </c>
      <c r="AJ30" s="23" t="str">
        <f t="shared" si="10"/>
        <v>Да</v>
      </c>
      <c r="AK30" s="23" t="str">
        <f t="shared" si="11"/>
        <v>Да</v>
      </c>
    </row>
    <row r="31" spans="1:37" ht="21.75" customHeight="1">
      <c r="A31" s="98">
        <v>9.3</v>
      </c>
      <c r="B31" s="29" t="s">
        <v>12</v>
      </c>
      <c r="C31" s="67"/>
      <c r="D31" s="68"/>
      <c r="E31" s="1">
        <f t="shared" si="0"/>
        <v>0</v>
      </c>
      <c r="F31" s="79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/>
      <c r="W31" s="96"/>
      <c r="X31" s="80"/>
      <c r="Y31" s="81"/>
      <c r="Z31" s="87"/>
      <c r="AB31" s="23" t="str">
        <f t="shared" si="2"/>
        <v>Да</v>
      </c>
      <c r="AC31" s="23" t="str">
        <f t="shared" si="3"/>
        <v>Да</v>
      </c>
      <c r="AD31" s="23" t="str">
        <f t="shared" si="4"/>
        <v>Да</v>
      </c>
      <c r="AE31" s="23" t="str">
        <f t="shared" si="5"/>
        <v>Да</v>
      </c>
      <c r="AF31" s="23" t="str">
        <f t="shared" si="6"/>
        <v>Да</v>
      </c>
      <c r="AG31" s="23" t="str">
        <f t="shared" si="7"/>
        <v>Да</v>
      </c>
      <c r="AH31" s="23" t="str">
        <f t="shared" si="8"/>
        <v>Да</v>
      </c>
      <c r="AI31" s="23" t="str">
        <f t="shared" si="9"/>
        <v>Да</v>
      </c>
      <c r="AJ31" s="23" t="str">
        <f t="shared" si="10"/>
        <v>Да</v>
      </c>
      <c r="AK31" s="23" t="str">
        <f t="shared" si="11"/>
        <v>Да</v>
      </c>
    </row>
    <row r="32" spans="1:37" ht="21.75" customHeight="1" thickBot="1">
      <c r="A32" s="98">
        <v>10</v>
      </c>
      <c r="B32" s="47" t="s">
        <v>33</v>
      </c>
      <c r="C32" s="69">
        <v>3.5</v>
      </c>
      <c r="D32" s="70">
        <v>2.4</v>
      </c>
      <c r="E32" s="48">
        <f t="shared" si="0"/>
        <v>68.57</v>
      </c>
      <c r="F32" s="83">
        <v>3</v>
      </c>
      <c r="G32" s="84"/>
      <c r="H32" s="84"/>
      <c r="I32" s="84">
        <v>3</v>
      </c>
      <c r="J32" s="84"/>
      <c r="K32" s="84"/>
      <c r="L32" s="84"/>
      <c r="M32" s="84"/>
      <c r="N32" s="84">
        <v>3</v>
      </c>
      <c r="O32" s="84"/>
      <c r="P32" s="84"/>
      <c r="Q32" s="84">
        <v>2</v>
      </c>
      <c r="R32" s="84">
        <v>1</v>
      </c>
      <c r="S32" s="84"/>
      <c r="T32" s="84"/>
      <c r="U32" s="84">
        <v>2</v>
      </c>
      <c r="V32" s="85">
        <v>1</v>
      </c>
      <c r="W32" s="83"/>
      <c r="X32" s="84"/>
      <c r="Y32" s="85"/>
      <c r="Z32" s="88"/>
      <c r="AB32" s="23" t="str">
        <f t="shared" si="2"/>
        <v>Да</v>
      </c>
      <c r="AC32" s="23" t="str">
        <f t="shared" si="3"/>
        <v>Да</v>
      </c>
      <c r="AD32" s="23" t="str">
        <f t="shared" si="4"/>
        <v>Да</v>
      </c>
      <c r="AE32" s="23" t="str">
        <f t="shared" si="5"/>
        <v>Да</v>
      </c>
      <c r="AF32" s="23" t="str">
        <f t="shared" si="6"/>
        <v>Да</v>
      </c>
      <c r="AG32" s="23" t="str">
        <f t="shared" si="7"/>
        <v>Да</v>
      </c>
      <c r="AH32" s="23" t="str">
        <f t="shared" si="8"/>
        <v>Да</v>
      </c>
      <c r="AI32" s="23" t="str">
        <f t="shared" si="9"/>
        <v>Да</v>
      </c>
      <c r="AJ32" s="23" t="str">
        <f t="shared" si="10"/>
        <v>Да</v>
      </c>
      <c r="AK32" s="23" t="str">
        <f t="shared" si="11"/>
        <v>Да</v>
      </c>
    </row>
    <row r="33" spans="1:35" ht="21.75" customHeight="1" hidden="1" thickBot="1">
      <c r="A33" s="44"/>
      <c r="B33" s="45"/>
      <c r="C33" s="51"/>
      <c r="D33" s="52"/>
      <c r="E33" s="46">
        <f t="shared" si="0"/>
        <v>0</v>
      </c>
      <c r="F33" s="5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  <c r="W33" s="56"/>
      <c r="X33" s="54"/>
      <c r="Y33" s="55"/>
      <c r="AB33" s="75" t="str">
        <f t="shared" si="2"/>
        <v>Да</v>
      </c>
      <c r="AC33" s="71" t="str">
        <f t="shared" si="3"/>
        <v>Да</v>
      </c>
      <c r="AD33" s="71" t="str">
        <f t="shared" si="4"/>
        <v>Да</v>
      </c>
      <c r="AE33" s="71" t="str">
        <f t="shared" si="5"/>
        <v>Да</v>
      </c>
      <c r="AF33" s="71" t="str">
        <f t="shared" si="6"/>
        <v>Да</v>
      </c>
      <c r="AG33" s="71" t="str">
        <f t="shared" si="7"/>
        <v>Да</v>
      </c>
      <c r="AH33" s="71" t="str">
        <f t="shared" si="8"/>
        <v>Да</v>
      </c>
      <c r="AI33" s="71" t="str">
        <f t="shared" si="9"/>
        <v>Да</v>
      </c>
    </row>
    <row r="34" spans="1:35" s="38" customFormat="1" ht="11.25" customHeight="1">
      <c r="A34" s="35"/>
      <c r="B34" s="36"/>
      <c r="C34" s="57"/>
      <c r="D34" s="57"/>
      <c r="E34" s="37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26" ht="12.75">
      <c r="A35" s="117" t="s">
        <v>70</v>
      </c>
      <c r="B35" s="117"/>
      <c r="C35" s="30" t="str">
        <f>IF(C20+C21+C22+C23+C24+C25+C26+C27+C28+C32=0,"0",IF(C20&gt;C21+C22+C23+C24+C25+C26+C27+C28+C32,"Да","не верно"))</f>
        <v>Да</v>
      </c>
      <c r="D35" s="30" t="str">
        <f>IF(D20+D21+D22+D23+D24+D25+D26+D27+D28+D32=0,"0",IF(D20&gt;D21+D22+D23+D24+D25+D26+D27+D28+D32,"Да","не верно"))</f>
        <v>Да</v>
      </c>
      <c r="E35" s="31"/>
      <c r="F35" s="30" t="str">
        <f>IF(F20+F21+F22+F23+F24+F25+F26+F27+F28+F32=0,"0",IF(F20&gt;F21+F22+F23+F24+F25+F26+F27+F28+F32,"Да","не верно"))</f>
        <v>Да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0" t="str">
        <f>IF(W21+W22+W23+W24+W25+W26+W27+W28+W32&lt;=W20,"Да","нет")</f>
        <v>Да</v>
      </c>
      <c r="X35" s="30" t="str">
        <f>IF(X21+X22+X23+X24+X25+X26+X27+X28+X32&lt;=X20,"Да","нет")</f>
        <v>Да</v>
      </c>
      <c r="Y35" s="30" t="str">
        <f>IF(Y21+Y22+Y23+Y24+Y25+Y26+Y27+Y28+Y32&lt;=Y20,"Да","нет")</f>
        <v>Да</v>
      </c>
      <c r="Z35" s="30" t="str">
        <f>IF(Z21+Z22+Z23+Z24+Z25+Z26+Z27+Z28+Z32&lt;=Z20,"Да","нет")</f>
        <v>Да</v>
      </c>
    </row>
    <row r="36" spans="1:25" s="19" customFormat="1" ht="15.75" thickBot="1">
      <c r="A36" s="4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59" t="str">
        <f>IF(AND((W20-SUM(W21:W23)-W24-W25-W26-W27-W28-W32)&gt;=(X20-SUM(X21:X23)-X24-X25-X26-X27-X28-X32),(X20-SUM(X21:X23)-X24-X25-X26-X27-X28-X32)&gt;=(Y20-SUM(Y21:Y23)-Y24-Y25-Y26-Y27-Y28-Y32)),"Да","нет")</f>
        <v>Да</v>
      </c>
      <c r="Y36" s="42"/>
    </row>
    <row r="37" spans="1:27" s="38" customFormat="1" ht="135.75" customHeight="1" thickBot="1">
      <c r="A37" s="43"/>
      <c r="C37" s="110" t="s">
        <v>61</v>
      </c>
      <c r="D37" s="111"/>
      <c r="E37" s="111"/>
      <c r="F37" s="112"/>
      <c r="G37" s="41"/>
      <c r="H37" s="113" t="s">
        <v>71</v>
      </c>
      <c r="I37" s="114"/>
      <c r="J37" s="114"/>
      <c r="K37" s="115"/>
      <c r="L37" s="41"/>
      <c r="M37" s="113" t="s">
        <v>72</v>
      </c>
      <c r="N37" s="114"/>
      <c r="O37" s="114"/>
      <c r="P37" s="115"/>
      <c r="Q37" s="41"/>
      <c r="R37" s="136" t="s">
        <v>73</v>
      </c>
      <c r="S37" s="137"/>
      <c r="T37" s="137"/>
      <c r="U37" s="137"/>
      <c r="V37" s="138"/>
      <c r="AA37" s="39"/>
    </row>
    <row r="38" spans="3:9" ht="12.75">
      <c r="C38" s="19"/>
      <c r="D38" s="19"/>
      <c r="E38" s="19"/>
      <c r="F38" s="19"/>
      <c r="G38" s="19"/>
      <c r="H38" s="19"/>
      <c r="I38" s="19"/>
    </row>
    <row r="39" spans="2:9" ht="12.75">
      <c r="B39" s="20" t="s">
        <v>25</v>
      </c>
      <c r="C39" s="101" t="s">
        <v>77</v>
      </c>
      <c r="D39" s="101"/>
      <c r="E39" s="101"/>
      <c r="F39" s="101"/>
      <c r="G39" s="101"/>
      <c r="H39" s="4"/>
      <c r="I39" s="4"/>
    </row>
    <row r="40" spans="2:5" ht="12.75">
      <c r="B40" s="20"/>
      <c r="C40" s="20"/>
      <c r="D40" s="20"/>
      <c r="E40" s="20"/>
    </row>
    <row r="41" spans="2:9" ht="12.75">
      <c r="B41" s="20" t="s">
        <v>58</v>
      </c>
      <c r="C41" s="101" t="s">
        <v>78</v>
      </c>
      <c r="D41" s="101"/>
      <c r="E41" s="101"/>
      <c r="F41" s="4"/>
      <c r="G41" s="4"/>
      <c r="H41" s="4"/>
      <c r="I41" s="4"/>
    </row>
    <row r="42" spans="2:5" ht="12.75">
      <c r="B42" s="20"/>
      <c r="C42" s="20"/>
      <c r="D42" s="20"/>
      <c r="E42" s="20"/>
    </row>
    <row r="52" ht="12.75">
      <c r="E52" s="40"/>
    </row>
  </sheetData>
  <sheetProtection password="CF3C" sheet="1" objects="1" scenarios="1"/>
  <mergeCells count="25">
    <mergeCell ref="E10:T10"/>
    <mergeCell ref="Z16:Z18"/>
    <mergeCell ref="I14:P14"/>
    <mergeCell ref="K12:L12"/>
    <mergeCell ref="M12:N12"/>
    <mergeCell ref="M37:P37"/>
    <mergeCell ref="R37:V37"/>
    <mergeCell ref="AB18:AK18"/>
    <mergeCell ref="A35:B35"/>
    <mergeCell ref="A16:A18"/>
    <mergeCell ref="G16:V16"/>
    <mergeCell ref="B16:B18"/>
    <mergeCell ref="C16:D17"/>
    <mergeCell ref="E16:E18"/>
    <mergeCell ref="G17:J17"/>
    <mergeCell ref="X16:Y17"/>
    <mergeCell ref="C39:G39"/>
    <mergeCell ref="W16:W18"/>
    <mergeCell ref="C41:E41"/>
    <mergeCell ref="S17:V17"/>
    <mergeCell ref="K17:N17"/>
    <mergeCell ref="O17:R17"/>
    <mergeCell ref="F16:F18"/>
    <mergeCell ref="C37:F37"/>
    <mergeCell ref="H37:K37"/>
  </mergeCells>
  <conditionalFormatting sqref="I14:P14">
    <cfRule type="cellIs" priority="1" dxfId="0" operator="equal" stopIfTrue="1">
      <formula>$T$14</formula>
    </cfRule>
  </conditionalFormatting>
  <conditionalFormatting sqref="C39:G39">
    <cfRule type="cellIs" priority="2" dxfId="0" operator="equal" stopIfTrue="1">
      <formula>$G$50</formula>
    </cfRule>
  </conditionalFormatting>
  <conditionalFormatting sqref="C41:E41">
    <cfRule type="cellIs" priority="3" dxfId="0" operator="equal" stopIfTrue="1">
      <formula>$K$51</formula>
    </cfRule>
  </conditionalFormatting>
  <dataValidations count="4">
    <dataValidation type="decimal" operator="greaterThan" allowBlank="1" showInputMessage="1" showErrorMessage="1" errorTitle="Внимание!" error="Вводятся только числовые значения больше 0" sqref="C20:D27 C29:D34">
      <formula1>0</formula1>
    </dataValidation>
    <dataValidation type="whole" operator="greaterThan" allowBlank="1" showInputMessage="1" showErrorMessage="1" errorTitle="Внимание!" error="Вводятся только числовые значения больше 0" sqref="F29:Y34 F20:Y27">
      <formula1>0</formula1>
    </dataValidation>
    <dataValidation type="list" allowBlank="1" showInputMessage="1" showErrorMessage="1" sqref="K12:L12">
      <formula1>$L$1:$L$4</formula1>
    </dataValidation>
    <dataValidation type="list" allowBlank="1" showInputMessage="1" showErrorMessage="1" sqref="M12:N12">
      <formula1>$M$1:$M$8</formula1>
    </dataValidation>
  </dataValidations>
  <printOptions/>
  <pageMargins left="0.18" right="0.17" top="1" bottom="1" header="0.5" footer="0.5"/>
  <pageSetup cellComments="asDisplayed" fitToHeight="1" fitToWidth="1"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2018-12-28T11:49:24Z</cp:lastPrinted>
  <dcterms:created xsi:type="dcterms:W3CDTF">2013-07-01T06:27:35Z</dcterms:created>
  <dcterms:modified xsi:type="dcterms:W3CDTF">2018-12-28T11:53:41Z</dcterms:modified>
  <cp:category/>
  <cp:version/>
  <cp:contentType/>
  <cp:contentStatus/>
</cp:coreProperties>
</file>