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24240" windowHeight="13140" activeTab="0"/>
  </bookViews>
  <sheets>
    <sheet name="Форма 079_!_" sheetId="1" r:id="rId1"/>
    <sheet name="Форма 079" sheetId="2" state="hidden" r:id="rId2"/>
  </sheets>
  <definedNames>
    <definedName name="_xlnm.Print_Area" localSheetId="1">'Форма 079'!$A$9:$Z$43</definedName>
    <definedName name="_xlnm.Print_Area" localSheetId="0">'Форма 079_!_'!$A$9:$Z$32</definedName>
  </definedNames>
  <calcPr calcId="191029"/>
</workbook>
</file>

<file path=xl/comments2.xml><?xml version="1.0" encoding="utf-8"?>
<comments xmlns="http://schemas.openxmlformats.org/spreadsheetml/2006/main">
  <authors>
    <author>1</author>
  </authors>
  <commentList>
    <comment ref="M12" authorId="0">
      <text>
        <r>
          <rPr>
            <b/>
            <sz val="8"/>
            <rFont val="Tahoma"/>
            <family val="2"/>
          </rPr>
          <t xml:space="preserve">Выберите отчетную дату 
(месяц и год)
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 xml:space="preserve">Введите наименование учреждения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<sst xmlns="http://schemas.openxmlformats.org/spreadsheetml/2006/main" count="150" uniqueCount="83">
  <si>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</si>
  <si>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</si>
  <si>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</si>
  <si>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</si>
  <si>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</si>
  <si>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</si>
  <si>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</si>
  <si>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</si>
  <si>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</si>
  <si>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</si>
  <si>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</si>
  <si>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</si>
  <si>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</si>
  <si>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</si>
  <si>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</si>
  <si>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</si>
  <si>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</si>
  <si>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</si>
  <si>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</si>
  <si>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</si>
  <si>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</si>
  <si>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</si>
  <si>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</si>
  <si>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</si>
  <si>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</si>
  <si>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</si>
  <si>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</si>
  <si>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</si>
  <si>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</si>
  <si>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2"/>
      </rPr>
      <t>ВСЕГО</t>
    </r>
    <r>
      <rPr>
        <sz val="10"/>
        <rFont val="Arial Cyr"/>
        <family val="2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</si>
  <si>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</si>
  <si>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</si>
  <si>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</si>
  <si>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</si>
  <si>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</si>
  <si>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</si>
  <si>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</si>
  <si>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</si>
  <si>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</si>
  <si>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</si>
  <si>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</si>
  <si>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</si>
  <si>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</si>
  <si>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</si>
  <si>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</si>
  <si>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2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</si>
  <si>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</si>
  <si>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</si>
  <si>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Численность работников (человек),
</t>
    </r>
    <r>
      <rPr>
        <b/>
        <sz val="10"/>
        <rFont val="Arial Cyr"/>
        <family val="2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</si>
  <si>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2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</si>
  <si>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</si>
  <si>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2"/>
      </rPr>
      <t xml:space="preserve">ВСЕГО
</t>
    </r>
    <r>
      <rPr>
        <i/>
        <sz val="10"/>
        <rFont val="Arial Cyr"/>
        <family val="2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</si>
  <si>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</si>
  <si>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</si>
  <si>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</si>
  <si>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2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</si>
  <si>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2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</si>
  <si>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2"/>
      </rPr>
      <t xml:space="preserve">в текущем году </t>
    </r>
    <r>
      <rPr>
        <b/>
        <sz val="10"/>
        <color indexed="10"/>
        <rFont val="Arial Cyr"/>
        <family val="2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</si>
  <si>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2"/>
      </rPr>
      <t>за</t>
    </r>
    <r>
      <rPr>
        <sz val="10"/>
        <rFont val="Arial Cyr"/>
        <family val="2"/>
      </rPr>
      <t xml:space="preserve"> </t>
    </r>
    <r>
      <rPr>
        <b/>
        <sz val="10"/>
        <color indexed="12"/>
        <rFont val="Arial Cyr"/>
        <family val="2"/>
      </rPr>
      <t xml:space="preserve">отчетный период
</t>
    </r>
    <r>
      <rPr>
        <b/>
        <sz val="10"/>
        <color indexed="10"/>
        <rFont val="Arial Cyr"/>
        <family val="2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</si>
  <si>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2"/>
      </rPr>
      <t xml:space="preserve">за отчетный период
</t>
    </r>
    <r>
      <rPr>
        <b/>
        <sz val="10"/>
        <color indexed="10"/>
        <rFont val="Arial Cyr"/>
        <family val="2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</si>
  <si>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</si>
  <si>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</si>
  <si>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</si>
  <si>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2"/>
      </rPr>
      <t>совместительства по другой должности</t>
    </r>
    <r>
      <rPr>
        <sz val="10"/>
        <rFont val="Arial Cyr"/>
        <family val="2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</si>
  <si>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</si>
  <si>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2"/>
      </rPr>
      <t>Руководители структурных подразделений</t>
    </r>
    <r>
      <rPr>
        <sz val="10"/>
        <rFont val="Arial Cyr"/>
        <family val="2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</si>
  <si>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</si>
  <si>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r>
      <t xml:space="preserve"> - психологи </t>
    </r>
    <r>
      <rPr>
        <b/>
        <sz val="10"/>
        <color indexed="12"/>
        <rFont val="Arial Cyr"/>
        <family val="2"/>
      </rPr>
      <t>(не входят в п.7)</t>
    </r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</si>
  <si>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</si>
  <si>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</si>
  <si>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</si>
  <si>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</si>
  <si>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</si>
  <si>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</si>
  <si>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</si>
  <si>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</si>
  <si>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v 2.0</t>
  </si>
  <si>
    <t>внешние совместители</t>
  </si>
  <si>
    <t>Работающие на селе</t>
  </si>
  <si>
    <t>сиделки</t>
  </si>
  <si>
    <t xml:space="preserve"> - сиделки</t>
  </si>
  <si>
    <t>работающие на селе</t>
  </si>
  <si>
    <t>Персональный состав работников КОГАУСО «Межрайонный комплексный центр социального обслуживания населения в Вятскополянском районе»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</si>
</sst>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i/>
      <sz val="14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Cyr"/>
      <family val="2"/>
    </font>
    <font>
      <b/>
      <sz val="10"/>
      <color indexed="12"/>
      <name val="Arial Cyr"/>
      <family val="2"/>
    </font>
    <font>
      <b/>
      <sz val="11"/>
      <color indexed="10"/>
      <name val="Arial Cyr"/>
      <family val="2"/>
    </font>
    <font>
      <sz val="12"/>
      <name val="Times New Roman"/>
      <family val="1"/>
    </font>
    <font>
      <u val="single"/>
      <sz val="10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textRotation="90"/>
    </xf>
    <xf numFmtId="0" fontId="0" fillId="3" borderId="2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5" borderId="10" xfId="0" applyFill="1" applyBorder="1"/>
    <xf numFmtId="0" fontId="0" fillId="5" borderId="11" xfId="0" applyFill="1" applyBorder="1" applyAlignment="1">
      <alignment horizontal="left" wrapText="1"/>
    </xf>
    <xf numFmtId="2" fontId="0" fillId="5" borderId="1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3" borderId="16" xfId="0" applyFill="1" applyBorder="1"/>
    <xf numFmtId="0" fontId="0" fillId="0" borderId="17" xfId="0" applyBorder="1"/>
    <xf numFmtId="0" fontId="0" fillId="0" borderId="0" xfId="0" applyAlignment="1">
      <alignment horizontal="center" vertical="center" wrapText="1"/>
    </xf>
    <xf numFmtId="0" fontId="0" fillId="3" borderId="18" xfId="0" applyFill="1" applyBorder="1"/>
    <xf numFmtId="1" fontId="0" fillId="0" borderId="19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3" borderId="9" xfId="0" applyFont="1" applyFill="1" applyBorder="1" applyAlignment="1">
      <alignment horizontal="left" vertical="center" wrapText="1"/>
    </xf>
    <xf numFmtId="0" fontId="0" fillId="6" borderId="0" xfId="0" applyFill="1"/>
    <xf numFmtId="0" fontId="3" fillId="6" borderId="2" xfId="0" applyFont="1" applyFill="1" applyBorder="1" applyAlignment="1">
      <alignment horizontal="right"/>
    </xf>
    <xf numFmtId="0" fontId="3" fillId="6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" borderId="0" xfId="0" applyFill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" fontId="0" fillId="0" borderId="21" xfId="0" applyNumberFormat="1" applyBorder="1" applyProtection="1">
      <protection locked="0"/>
    </xf>
    <xf numFmtId="1" fontId="0" fillId="0" borderId="22" xfId="0" applyNumberFormat="1" applyBorder="1" applyProtection="1">
      <protection locked="0"/>
    </xf>
    <xf numFmtId="0" fontId="0" fillId="2" borderId="22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24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9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2" fontId="0" fillId="2" borderId="28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2" fontId="0" fillId="0" borderId="23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0" fontId="0" fillId="2" borderId="27" xfId="0" applyFill="1" applyBorder="1" applyAlignment="1">
      <alignment horizontal="center" vertical="center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39" xfId="0" applyBorder="1" applyAlignment="1">
      <alignment horizontal="center" vertical="center" wrapText="1"/>
    </xf>
    <xf numFmtId="0" fontId="0" fillId="0" borderId="9" xfId="0" applyBorder="1"/>
    <xf numFmtId="0" fontId="0" fillId="0" borderId="7" xfId="0" applyBorder="1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11" fillId="8" borderId="35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left" vertical="center" wrapText="1"/>
    </xf>
    <xf numFmtId="0" fontId="0" fillId="3" borderId="35" xfId="0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2" fontId="0" fillId="0" borderId="7" xfId="0" applyNumberFormat="1" applyFont="1" applyBorder="1" applyAlignment="1" applyProtection="1">
      <alignment horizontal="center" vertical="center" wrapText="1"/>
      <protection locked="0"/>
    </xf>
    <xf numFmtId="2" fontId="0" fillId="2" borderId="46" xfId="0" applyNumberFormat="1" applyFill="1" applyBorder="1" applyAlignment="1">
      <alignment horizontal="center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AC42"/>
  <sheetViews>
    <sheetView showGridLines="0" tabSelected="1" zoomScale="70" zoomScaleNormal="70" workbookViewId="0" topLeftCell="A1">
      <pane xSplit="2" topLeftCell="C1" activePane="topRight" state="frozen"/>
      <selection pane="topLeft" activeCell="A9" sqref="A9"/>
      <selection pane="topRight" activeCell="E11" sqref="E11"/>
    </sheetView>
  </sheetViews>
  <sheetFormatPr defaultColWidth="9.125" defaultRowHeight="12.75"/>
  <cols>
    <col min="1" max="1" width="5.75390625" style="0" customWidth="1"/>
    <col min="2" max="2" width="30.125" style="0" customWidth="1"/>
    <col min="3" max="3" width="12.625" style="0" customWidth="1"/>
    <col min="4" max="4" width="11.625" style="0" customWidth="1"/>
    <col min="5" max="5" width="12.00390625" style="0" customWidth="1"/>
    <col min="6" max="6" width="13.375" style="0" customWidth="1"/>
    <col min="7" max="10" width="10.75390625" style="0" customWidth="1"/>
    <col min="11" max="11" width="12.00390625" style="0" customWidth="1"/>
    <col min="12" max="12" width="10.625" style="0" customWidth="1"/>
    <col min="13" max="13" width="15.125" style="0" customWidth="1"/>
    <col min="14" max="14" width="9.125" style="0" customWidth="1"/>
    <col min="15" max="22" width="10.75390625" style="0" customWidth="1"/>
    <col min="23" max="23" width="15.75390625" style="0" customWidth="1"/>
    <col min="24" max="24" width="16.125" style="0" customWidth="1"/>
    <col min="25" max="25" width="16.625" style="0" customWidth="1"/>
    <col min="26" max="29" width="15.75390625" style="0" customWidth="1"/>
  </cols>
  <sheetData>
    <row r="1" spans="12:28" ht="12.75" customHeight="1" hidden="1">
      <c r="L1" t="s">
        <v>18</v>
      </c>
      <c r="M1" t="s">
        <v>68</v>
      </c>
      <c r="Z1" s="62"/>
      <c r="AA1" s="62"/>
      <c r="AB1" s="62"/>
    </row>
    <row r="2" spans="12:28" ht="12.75" customHeight="1" hidden="1">
      <c r="L2" t="s">
        <v>19</v>
      </c>
      <c r="M2" t="s">
        <v>69</v>
      </c>
      <c r="Z2" s="62"/>
      <c r="AA2" s="62"/>
      <c r="AB2" s="62"/>
    </row>
    <row r="3" spans="12:28" ht="12.75" customHeight="1" hidden="1">
      <c r="L3" t="s">
        <v>20</v>
      </c>
      <c r="M3" t="s">
        <v>70</v>
      </c>
      <c r="Z3" s="62"/>
      <c r="AA3" s="62"/>
      <c r="AB3" s="62"/>
    </row>
    <row r="4" spans="12:28" ht="12.75" customHeight="1" hidden="1">
      <c r="L4" t="s">
        <v>21</v>
      </c>
      <c r="M4" t="s">
        <v>71</v>
      </c>
      <c r="Z4" s="62"/>
      <c r="AA4" s="62"/>
      <c r="AB4" s="62"/>
    </row>
    <row r="5" spans="13:28" ht="12.75" customHeight="1" hidden="1">
      <c r="M5" t="s">
        <v>72</v>
      </c>
      <c r="Z5" s="62"/>
      <c r="AA5" s="62"/>
      <c r="AB5" s="62"/>
    </row>
    <row r="6" spans="13:28" ht="12.75" customHeight="1" hidden="1">
      <c r="M6" t="s">
        <v>73</v>
      </c>
      <c r="Z6" s="62"/>
      <c r="AA6" s="62"/>
      <c r="AB6" s="62"/>
    </row>
    <row r="7" spans="13:28" ht="12.75" customHeight="1" hidden="1">
      <c r="M7" t="s">
        <v>74</v>
      </c>
      <c r="Z7" s="62"/>
      <c r="AA7" s="62"/>
      <c r="AB7" s="62"/>
    </row>
    <row r="8" spans="13:28" ht="12.75" customHeight="1" hidden="1">
      <c r="M8" t="s">
        <v>75</v>
      </c>
      <c r="Z8" s="62"/>
      <c r="AA8" s="62"/>
      <c r="AB8" s="62"/>
    </row>
    <row r="9" spans="25:28" ht="12.75">
      <c r="Y9" s="163"/>
      <c r="Z9" s="163"/>
      <c r="AA9" s="163"/>
      <c r="AB9" s="163"/>
    </row>
    <row r="10" spans="2:25" ht="45" customHeight="1">
      <c r="B10" s="36"/>
      <c r="C10" s="36"/>
      <c r="D10" s="36"/>
      <c r="E10" s="107" t="s">
        <v>82</v>
      </c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36"/>
      <c r="V10" s="36"/>
      <c r="W10" s="36"/>
      <c r="X10" s="36"/>
      <c r="Y10" s="35"/>
    </row>
    <row r="12" ht="13.5" thickBot="1"/>
    <row r="13" spans="1:29" ht="12.75" customHeight="1">
      <c r="A13" s="123" t="s">
        <v>42</v>
      </c>
      <c r="B13" s="126" t="s">
        <v>15</v>
      </c>
      <c r="C13" s="123" t="s">
        <v>22</v>
      </c>
      <c r="D13" s="126"/>
      <c r="E13" s="131" t="s">
        <v>26</v>
      </c>
      <c r="F13" s="123" t="s">
        <v>48</v>
      </c>
      <c r="G13" s="146" t="s">
        <v>7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23" t="s">
        <v>58</v>
      </c>
      <c r="Z13" s="119" t="s">
        <v>59</v>
      </c>
      <c r="AA13" s="120"/>
      <c r="AB13" s="108" t="s">
        <v>57</v>
      </c>
      <c r="AC13" s="53"/>
    </row>
    <row r="14" spans="1:29" ht="68.25" customHeight="1">
      <c r="A14" s="124"/>
      <c r="B14" s="127"/>
      <c r="C14" s="129"/>
      <c r="D14" s="130"/>
      <c r="E14" s="132"/>
      <c r="F14" s="129"/>
      <c r="G14" s="118" t="s">
        <v>5</v>
      </c>
      <c r="H14" s="118"/>
      <c r="I14" s="118"/>
      <c r="J14" s="118"/>
      <c r="K14" s="118" t="s">
        <v>6</v>
      </c>
      <c r="L14" s="118"/>
      <c r="M14" s="118"/>
      <c r="N14" s="118"/>
      <c r="O14" s="135" t="s">
        <v>46</v>
      </c>
      <c r="P14" s="118"/>
      <c r="Q14" s="118"/>
      <c r="R14" s="118"/>
      <c r="S14" s="135" t="s">
        <v>45</v>
      </c>
      <c r="T14" s="118"/>
      <c r="U14" s="118"/>
      <c r="V14" s="118"/>
      <c r="W14" s="135" t="s">
        <v>77</v>
      </c>
      <c r="X14" s="149" t="s">
        <v>81</v>
      </c>
      <c r="Y14" s="151"/>
      <c r="Z14" s="118"/>
      <c r="AA14" s="121"/>
      <c r="AB14" s="109"/>
      <c r="AC14" s="53"/>
    </row>
    <row r="15" spans="1:29" ht="128.25" thickBot="1">
      <c r="A15" s="125"/>
      <c r="B15" s="128"/>
      <c r="C15" s="86" t="s">
        <v>23</v>
      </c>
      <c r="D15" s="91" t="s">
        <v>24</v>
      </c>
      <c r="E15" s="133"/>
      <c r="F15" s="136"/>
      <c r="G15" s="88" t="s">
        <v>27</v>
      </c>
      <c r="H15" s="89" t="s">
        <v>2</v>
      </c>
      <c r="I15" s="89" t="s">
        <v>3</v>
      </c>
      <c r="J15" s="89" t="s">
        <v>1</v>
      </c>
      <c r="K15" s="87" t="s">
        <v>32</v>
      </c>
      <c r="L15" s="87" t="s">
        <v>31</v>
      </c>
      <c r="M15" s="87" t="s">
        <v>33</v>
      </c>
      <c r="N15" s="90" t="s">
        <v>4</v>
      </c>
      <c r="O15" s="89" t="s">
        <v>8</v>
      </c>
      <c r="P15" s="89" t="s">
        <v>9</v>
      </c>
      <c r="Q15" s="89" t="s">
        <v>10</v>
      </c>
      <c r="R15" s="89" t="s">
        <v>11</v>
      </c>
      <c r="S15" s="89" t="s">
        <v>8</v>
      </c>
      <c r="T15" s="89" t="s">
        <v>9</v>
      </c>
      <c r="U15" s="89" t="s">
        <v>10</v>
      </c>
      <c r="V15" s="89" t="s">
        <v>11</v>
      </c>
      <c r="W15" s="148"/>
      <c r="X15" s="150"/>
      <c r="Y15" s="152"/>
      <c r="Z15" s="87" t="s">
        <v>55</v>
      </c>
      <c r="AA15" s="91" t="s">
        <v>56</v>
      </c>
      <c r="AB15" s="110"/>
      <c r="AC15" s="53"/>
    </row>
    <row r="16" spans="1:28" ht="13.5" thickBot="1">
      <c r="A16" s="105" t="s">
        <v>43</v>
      </c>
      <c r="B16" s="106" t="s">
        <v>30</v>
      </c>
      <c r="C16" s="105">
        <v>1</v>
      </c>
      <c r="D16" s="106">
        <v>2</v>
      </c>
      <c r="E16" s="95">
        <v>3</v>
      </c>
      <c r="F16" s="76">
        <v>4</v>
      </c>
      <c r="G16" s="72">
        <v>5</v>
      </c>
      <c r="H16" s="72">
        <v>6</v>
      </c>
      <c r="I16" s="72">
        <v>7</v>
      </c>
      <c r="J16" s="72">
        <v>8</v>
      </c>
      <c r="K16" s="72">
        <v>9</v>
      </c>
      <c r="L16" s="72">
        <v>10</v>
      </c>
      <c r="M16" s="72">
        <v>11</v>
      </c>
      <c r="N16" s="72">
        <v>12</v>
      </c>
      <c r="O16" s="72">
        <v>13</v>
      </c>
      <c r="P16" s="72">
        <v>14</v>
      </c>
      <c r="Q16" s="72">
        <v>15</v>
      </c>
      <c r="R16" s="72">
        <v>16</v>
      </c>
      <c r="S16" s="72">
        <v>17</v>
      </c>
      <c r="T16" s="72">
        <v>18</v>
      </c>
      <c r="U16" s="72">
        <v>19</v>
      </c>
      <c r="V16" s="72">
        <v>20</v>
      </c>
      <c r="W16" s="72">
        <v>21</v>
      </c>
      <c r="X16" s="84">
        <v>22</v>
      </c>
      <c r="Y16" s="76">
        <v>23</v>
      </c>
      <c r="Z16" s="72">
        <v>24</v>
      </c>
      <c r="AA16" s="85">
        <v>25</v>
      </c>
      <c r="AB16" s="83">
        <v>26</v>
      </c>
    </row>
    <row r="17" spans="1:28" ht="56.25" customHeight="1">
      <c r="A17" s="103">
        <v>1</v>
      </c>
      <c r="B17" s="104" t="s">
        <v>51</v>
      </c>
      <c r="C17" s="59">
        <v>259.45</v>
      </c>
      <c r="D17" s="98">
        <v>222.5</v>
      </c>
      <c r="E17" s="96">
        <f aca="true" t="shared" si="0" ref="E17:E30">ROUND(D17/IF(C17=0,1,C17)*100,2)</f>
        <v>85.76</v>
      </c>
      <c r="F17" s="55">
        <v>233</v>
      </c>
      <c r="G17" s="56"/>
      <c r="H17" s="56">
        <v>12</v>
      </c>
      <c r="I17" s="56">
        <v>138</v>
      </c>
      <c r="J17" s="56">
        <v>83</v>
      </c>
      <c r="K17" s="56">
        <v>2</v>
      </c>
      <c r="L17" s="56">
        <v>39</v>
      </c>
      <c r="M17" s="56">
        <v>141</v>
      </c>
      <c r="N17" s="56">
        <v>51</v>
      </c>
      <c r="O17" s="56">
        <v>23</v>
      </c>
      <c r="P17" s="56">
        <v>89</v>
      </c>
      <c r="Q17" s="56">
        <v>45</v>
      </c>
      <c r="R17" s="56">
        <v>76</v>
      </c>
      <c r="S17" s="56">
        <v>24</v>
      </c>
      <c r="T17" s="56">
        <v>94</v>
      </c>
      <c r="U17" s="56">
        <v>46</v>
      </c>
      <c r="V17" s="56">
        <v>69</v>
      </c>
      <c r="W17" s="80">
        <v>3</v>
      </c>
      <c r="X17" s="81">
        <v>102</v>
      </c>
      <c r="Y17" s="55">
        <v>29</v>
      </c>
      <c r="Z17" s="56">
        <v>29</v>
      </c>
      <c r="AA17" s="77">
        <v>29</v>
      </c>
      <c r="AB17" s="73">
        <v>29</v>
      </c>
    </row>
    <row r="18" spans="1:28" ht="18.75" customHeight="1">
      <c r="A18" s="60">
        <v>2</v>
      </c>
      <c r="B18" s="19" t="s">
        <v>60</v>
      </c>
      <c r="C18" s="59">
        <v>1</v>
      </c>
      <c r="D18" s="98">
        <v>1</v>
      </c>
      <c r="E18" s="97">
        <f t="shared" si="0"/>
        <v>100</v>
      </c>
      <c r="F18" s="57">
        <v>1</v>
      </c>
      <c r="G18" s="58"/>
      <c r="H18" s="58"/>
      <c r="I18" s="58">
        <v>1</v>
      </c>
      <c r="J18" s="58"/>
      <c r="K18" s="58"/>
      <c r="L18" s="58"/>
      <c r="M18" s="58"/>
      <c r="N18" s="58">
        <v>1</v>
      </c>
      <c r="O18" s="58"/>
      <c r="P18" s="58"/>
      <c r="Q18" s="58"/>
      <c r="R18" s="58">
        <v>1</v>
      </c>
      <c r="S18" s="58"/>
      <c r="T18" s="58"/>
      <c r="U18" s="58">
        <v>1</v>
      </c>
      <c r="V18" s="58"/>
      <c r="W18" s="79"/>
      <c r="X18" s="82"/>
      <c r="Y18" s="57">
        <v>1</v>
      </c>
      <c r="Z18" s="58">
        <v>1</v>
      </c>
      <c r="AA18" s="78">
        <v>1</v>
      </c>
      <c r="AB18" s="73">
        <v>1</v>
      </c>
    </row>
    <row r="19" spans="1:28" ht="18.75" customHeight="1">
      <c r="A19" s="60">
        <v>3</v>
      </c>
      <c r="B19" s="19" t="s">
        <v>61</v>
      </c>
      <c r="C19" s="50">
        <v>3</v>
      </c>
      <c r="D19" s="98">
        <v>2</v>
      </c>
      <c r="E19" s="97">
        <f t="shared" si="0"/>
        <v>66.67</v>
      </c>
      <c r="F19" s="57">
        <v>2</v>
      </c>
      <c r="G19" s="58"/>
      <c r="H19" s="58"/>
      <c r="I19" s="58"/>
      <c r="J19" s="58">
        <v>2</v>
      </c>
      <c r="K19" s="58"/>
      <c r="L19" s="58"/>
      <c r="M19" s="58"/>
      <c r="N19" s="58">
        <v>2</v>
      </c>
      <c r="O19" s="58"/>
      <c r="P19" s="58"/>
      <c r="Q19" s="58"/>
      <c r="R19" s="58">
        <v>2</v>
      </c>
      <c r="S19" s="58"/>
      <c r="T19" s="58"/>
      <c r="U19" s="58"/>
      <c r="V19" s="58">
        <v>2</v>
      </c>
      <c r="W19" s="79"/>
      <c r="X19" s="82"/>
      <c r="Y19" s="57"/>
      <c r="Z19" s="58"/>
      <c r="AA19" s="78"/>
      <c r="AB19" s="73"/>
    </row>
    <row r="20" spans="1:28" ht="25.5">
      <c r="A20" s="60">
        <v>4</v>
      </c>
      <c r="B20" s="61" t="s">
        <v>66</v>
      </c>
      <c r="C20" s="50">
        <v>16</v>
      </c>
      <c r="D20" s="98">
        <v>16</v>
      </c>
      <c r="E20" s="97">
        <f t="shared" si="0"/>
        <v>100</v>
      </c>
      <c r="F20" s="57">
        <v>16</v>
      </c>
      <c r="G20" s="58"/>
      <c r="H20" s="58"/>
      <c r="I20" s="58">
        <v>11</v>
      </c>
      <c r="J20" s="58">
        <v>5</v>
      </c>
      <c r="K20" s="58"/>
      <c r="L20" s="58"/>
      <c r="M20" s="58">
        <v>8</v>
      </c>
      <c r="N20" s="58">
        <v>8</v>
      </c>
      <c r="O20" s="58">
        <v>1</v>
      </c>
      <c r="P20" s="58">
        <v>3</v>
      </c>
      <c r="Q20" s="58">
        <v>4</v>
      </c>
      <c r="R20" s="58">
        <v>8</v>
      </c>
      <c r="S20" s="58">
        <v>2</v>
      </c>
      <c r="T20" s="58">
        <v>4</v>
      </c>
      <c r="U20" s="58">
        <v>5</v>
      </c>
      <c r="V20" s="58">
        <v>5</v>
      </c>
      <c r="W20" s="79"/>
      <c r="X20" s="82">
        <v>2</v>
      </c>
      <c r="Y20" s="57">
        <v>1</v>
      </c>
      <c r="Z20" s="58">
        <v>1</v>
      </c>
      <c r="AA20" s="78">
        <v>1</v>
      </c>
      <c r="AB20" s="73">
        <v>1</v>
      </c>
    </row>
    <row r="21" spans="1:28" ht="24" customHeight="1">
      <c r="A21" s="60">
        <v>5</v>
      </c>
      <c r="B21" s="20" t="s">
        <v>44</v>
      </c>
      <c r="C21" s="48">
        <v>111.75</v>
      </c>
      <c r="D21" s="99">
        <v>92.75</v>
      </c>
      <c r="E21" s="97">
        <f t="shared" si="0"/>
        <v>83</v>
      </c>
      <c r="F21" s="57">
        <v>102</v>
      </c>
      <c r="G21" s="58"/>
      <c r="H21" s="58">
        <v>4</v>
      </c>
      <c r="I21" s="58">
        <v>58</v>
      </c>
      <c r="J21" s="58">
        <v>40</v>
      </c>
      <c r="K21" s="58"/>
      <c r="L21" s="58">
        <v>24</v>
      </c>
      <c r="M21" s="58">
        <v>75</v>
      </c>
      <c r="N21" s="58">
        <v>3</v>
      </c>
      <c r="O21" s="58">
        <v>13</v>
      </c>
      <c r="P21" s="58">
        <v>31</v>
      </c>
      <c r="Q21" s="58">
        <v>21</v>
      </c>
      <c r="R21" s="58">
        <v>37</v>
      </c>
      <c r="S21" s="58">
        <v>12</v>
      </c>
      <c r="T21" s="58">
        <v>38</v>
      </c>
      <c r="U21" s="58">
        <v>16</v>
      </c>
      <c r="V21" s="58">
        <v>36</v>
      </c>
      <c r="W21" s="79"/>
      <c r="X21" s="82">
        <v>60</v>
      </c>
      <c r="Y21" s="57">
        <v>6</v>
      </c>
      <c r="Z21" s="58">
        <v>6</v>
      </c>
      <c r="AA21" s="78">
        <v>6</v>
      </c>
      <c r="AB21" s="74">
        <v>6</v>
      </c>
    </row>
    <row r="22" spans="1:28" ht="12.75">
      <c r="A22" s="60">
        <v>6</v>
      </c>
      <c r="B22" s="94" t="s">
        <v>80</v>
      </c>
      <c r="C22" s="50">
        <v>12</v>
      </c>
      <c r="D22" s="99">
        <v>12</v>
      </c>
      <c r="E22" s="97">
        <f>ROUND(D22/IF(C22=0,1,C22)*100,2)</f>
        <v>100</v>
      </c>
      <c r="F22" s="57">
        <v>10</v>
      </c>
      <c r="G22" s="58"/>
      <c r="H22" s="58">
        <v>1</v>
      </c>
      <c r="I22" s="58">
        <v>8</v>
      </c>
      <c r="J22" s="58">
        <v>1</v>
      </c>
      <c r="K22" s="58"/>
      <c r="L22" s="58">
        <v>1</v>
      </c>
      <c r="M22" s="58">
        <v>8</v>
      </c>
      <c r="N22" s="58">
        <v>1</v>
      </c>
      <c r="O22" s="58"/>
      <c r="P22" s="58">
        <v>6</v>
      </c>
      <c r="Q22" s="58">
        <v>2</v>
      </c>
      <c r="R22" s="58">
        <v>2</v>
      </c>
      <c r="S22" s="58"/>
      <c r="T22" s="58">
        <v>8</v>
      </c>
      <c r="U22" s="58">
        <v>1</v>
      </c>
      <c r="V22" s="58">
        <v>1</v>
      </c>
      <c r="W22" s="79">
        <v>1</v>
      </c>
      <c r="X22" s="82"/>
      <c r="Y22" s="57"/>
      <c r="Z22" s="58"/>
      <c r="AA22" s="78"/>
      <c r="AB22" s="74"/>
    </row>
    <row r="23" spans="1:28" ht="25.5">
      <c r="A23" s="60">
        <v>7</v>
      </c>
      <c r="B23" s="20" t="s">
        <v>28</v>
      </c>
      <c r="C23" s="48">
        <v>42.5</v>
      </c>
      <c r="D23" s="99">
        <v>40</v>
      </c>
      <c r="E23" s="97">
        <f t="shared" si="0"/>
        <v>94.12</v>
      </c>
      <c r="F23" s="57">
        <v>45</v>
      </c>
      <c r="G23" s="58"/>
      <c r="H23" s="58">
        <v>6</v>
      </c>
      <c r="I23" s="58">
        <v>30</v>
      </c>
      <c r="J23" s="58">
        <v>9</v>
      </c>
      <c r="K23" s="58"/>
      <c r="L23" s="58"/>
      <c r="M23" s="58">
        <v>20</v>
      </c>
      <c r="N23" s="58">
        <v>25</v>
      </c>
      <c r="O23" s="58">
        <v>6</v>
      </c>
      <c r="P23" s="58">
        <v>22</v>
      </c>
      <c r="Q23" s="58">
        <v>6</v>
      </c>
      <c r="R23" s="58">
        <v>11</v>
      </c>
      <c r="S23" s="58">
        <v>8</v>
      </c>
      <c r="T23" s="58">
        <v>25</v>
      </c>
      <c r="U23" s="58">
        <v>7</v>
      </c>
      <c r="V23" s="58">
        <v>5</v>
      </c>
      <c r="W23" s="79">
        <v>2</v>
      </c>
      <c r="X23" s="82">
        <v>10</v>
      </c>
      <c r="Y23" s="57">
        <v>19</v>
      </c>
      <c r="Z23" s="58">
        <v>19</v>
      </c>
      <c r="AA23" s="78">
        <v>19</v>
      </c>
      <c r="AB23" s="74">
        <v>19</v>
      </c>
    </row>
    <row r="24" spans="1:28" ht="38.25">
      <c r="A24" s="60">
        <v>8</v>
      </c>
      <c r="B24" s="20" t="s">
        <v>49</v>
      </c>
      <c r="C24" s="49"/>
      <c r="D24" s="100"/>
      <c r="E24" s="97">
        <f t="shared" si="0"/>
        <v>0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9"/>
      <c r="X24" s="82"/>
      <c r="Y24" s="57"/>
      <c r="Z24" s="58"/>
      <c r="AA24" s="78"/>
      <c r="AB24" s="74"/>
    </row>
    <row r="25" spans="1:28" ht="12.75">
      <c r="A25" s="60">
        <v>9</v>
      </c>
      <c r="B25" s="24" t="s">
        <v>67</v>
      </c>
      <c r="C25" s="49">
        <v>3.5</v>
      </c>
      <c r="D25" s="100"/>
      <c r="E25" s="97">
        <f t="shared" si="0"/>
        <v>0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79"/>
      <c r="X25" s="82"/>
      <c r="Y25" s="57"/>
      <c r="Z25" s="58"/>
      <c r="AA25" s="78"/>
      <c r="AB25" s="74"/>
    </row>
    <row r="26" spans="1:28" ht="38.25">
      <c r="A26" s="70">
        <v>10</v>
      </c>
      <c r="B26" s="20" t="s">
        <v>29</v>
      </c>
      <c r="C26" s="10">
        <f>SUM(C27:C29)</f>
        <v>10.75</v>
      </c>
      <c r="D26" s="101">
        <f>SUM(D27:D29)</f>
        <v>8.5</v>
      </c>
      <c r="E26" s="97">
        <f t="shared" si="0"/>
        <v>79.07</v>
      </c>
      <c r="F26" s="11">
        <f>SUM(F27:F29)</f>
        <v>10</v>
      </c>
      <c r="G26" s="12">
        <f>SUM(G27:G29)</f>
        <v>0</v>
      </c>
      <c r="H26" s="12">
        <f aca="true" t="shared" si="1" ref="H26:AB26">SUM(H27:H29)</f>
        <v>0</v>
      </c>
      <c r="I26" s="12">
        <f t="shared" si="1"/>
        <v>6</v>
      </c>
      <c r="J26" s="12">
        <f t="shared" si="1"/>
        <v>4</v>
      </c>
      <c r="K26" s="12">
        <f t="shared" si="1"/>
        <v>0</v>
      </c>
      <c r="L26" s="12">
        <f t="shared" si="1"/>
        <v>4</v>
      </c>
      <c r="M26" s="12">
        <f t="shared" si="1"/>
        <v>6</v>
      </c>
      <c r="N26" s="12">
        <f t="shared" si="1"/>
        <v>0</v>
      </c>
      <c r="O26" s="12">
        <f t="shared" si="1"/>
        <v>0</v>
      </c>
      <c r="P26" s="12">
        <f t="shared" si="1"/>
        <v>2</v>
      </c>
      <c r="Q26" s="12">
        <f t="shared" si="1"/>
        <v>1</v>
      </c>
      <c r="R26" s="12">
        <f t="shared" si="1"/>
        <v>7</v>
      </c>
      <c r="S26" s="12">
        <f t="shared" si="1"/>
        <v>0</v>
      </c>
      <c r="T26" s="12">
        <f t="shared" si="1"/>
        <v>3</v>
      </c>
      <c r="U26" s="12">
        <f t="shared" si="1"/>
        <v>3</v>
      </c>
      <c r="V26" s="12">
        <f t="shared" si="1"/>
        <v>4</v>
      </c>
      <c r="W26" s="12">
        <f aca="true" t="shared" si="2" ref="W26:X26">SUM(W27:W29)</f>
        <v>0</v>
      </c>
      <c r="X26" s="46">
        <f t="shared" si="2"/>
        <v>7</v>
      </c>
      <c r="Y26" s="11">
        <f t="shared" si="1"/>
        <v>2</v>
      </c>
      <c r="Z26" s="12">
        <f t="shared" si="1"/>
        <v>2</v>
      </c>
      <c r="AA26" s="13">
        <f t="shared" si="1"/>
        <v>2</v>
      </c>
      <c r="AB26" s="75">
        <f t="shared" si="1"/>
        <v>2</v>
      </c>
    </row>
    <row r="27" spans="1:28" ht="21.75" customHeight="1">
      <c r="A27" s="71">
        <v>10.1</v>
      </c>
      <c r="B27" s="21" t="s">
        <v>13</v>
      </c>
      <c r="C27" s="50"/>
      <c r="D27" s="102"/>
      <c r="E27" s="97">
        <f t="shared" si="0"/>
        <v>0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79"/>
      <c r="X27" s="82"/>
      <c r="Y27" s="57"/>
      <c r="Z27" s="58"/>
      <c r="AA27" s="78"/>
      <c r="AB27" s="74"/>
    </row>
    <row r="28" spans="1:28" ht="21.75" customHeight="1">
      <c r="A28" s="71">
        <v>10.2</v>
      </c>
      <c r="B28" s="21" t="s">
        <v>14</v>
      </c>
      <c r="C28" s="50">
        <v>5.25</v>
      </c>
      <c r="D28" s="102">
        <v>3</v>
      </c>
      <c r="E28" s="97">
        <f t="shared" si="0"/>
        <v>57.14</v>
      </c>
      <c r="F28" s="57">
        <v>4</v>
      </c>
      <c r="G28" s="58"/>
      <c r="H28" s="58"/>
      <c r="I28" s="58">
        <v>3</v>
      </c>
      <c r="J28" s="58">
        <v>1</v>
      </c>
      <c r="K28" s="58"/>
      <c r="L28" s="58"/>
      <c r="M28" s="58">
        <v>4</v>
      </c>
      <c r="N28" s="58"/>
      <c r="O28" s="58"/>
      <c r="P28" s="58"/>
      <c r="Q28" s="58">
        <v>1</v>
      </c>
      <c r="R28" s="58">
        <v>3</v>
      </c>
      <c r="S28" s="58"/>
      <c r="T28" s="58">
        <v>1</v>
      </c>
      <c r="U28" s="58">
        <v>3</v>
      </c>
      <c r="V28" s="58"/>
      <c r="W28" s="79"/>
      <c r="X28" s="82">
        <v>1</v>
      </c>
      <c r="Y28" s="57">
        <v>1</v>
      </c>
      <c r="Z28" s="58">
        <v>1</v>
      </c>
      <c r="AA28" s="78">
        <v>1</v>
      </c>
      <c r="AB28" s="74">
        <v>1</v>
      </c>
    </row>
    <row r="29" spans="1:28" ht="21.75" customHeight="1">
      <c r="A29" s="92">
        <v>10.3</v>
      </c>
      <c r="B29" s="93" t="s">
        <v>12</v>
      </c>
      <c r="C29" s="50">
        <v>5.5</v>
      </c>
      <c r="D29" s="102">
        <v>5.5</v>
      </c>
      <c r="E29" s="97">
        <f t="shared" si="0"/>
        <v>100</v>
      </c>
      <c r="F29" s="57">
        <v>6</v>
      </c>
      <c r="G29" s="58"/>
      <c r="H29" s="58"/>
      <c r="I29" s="58">
        <v>3</v>
      </c>
      <c r="J29" s="58">
        <v>3</v>
      </c>
      <c r="K29" s="58"/>
      <c r="L29" s="58">
        <v>4</v>
      </c>
      <c r="M29" s="58">
        <v>2</v>
      </c>
      <c r="N29" s="58"/>
      <c r="O29" s="58"/>
      <c r="P29" s="58">
        <v>2</v>
      </c>
      <c r="Q29" s="58"/>
      <c r="R29" s="58">
        <v>4</v>
      </c>
      <c r="S29" s="58"/>
      <c r="T29" s="58">
        <v>2</v>
      </c>
      <c r="U29" s="58"/>
      <c r="V29" s="58">
        <v>4</v>
      </c>
      <c r="W29" s="79"/>
      <c r="X29" s="82">
        <v>6</v>
      </c>
      <c r="Y29" s="57">
        <v>1</v>
      </c>
      <c r="Z29" s="58">
        <v>1</v>
      </c>
      <c r="AA29" s="78">
        <v>1</v>
      </c>
      <c r="AB29" s="74">
        <v>1</v>
      </c>
    </row>
    <row r="30" spans="1:28" ht="21.75" customHeight="1" thickBot="1">
      <c r="A30" s="171">
        <v>11</v>
      </c>
      <c r="B30" s="34" t="s">
        <v>25</v>
      </c>
      <c r="C30" s="172">
        <v>3</v>
      </c>
      <c r="D30" s="173">
        <v>1</v>
      </c>
      <c r="E30" s="174">
        <f t="shared" si="0"/>
        <v>33.33</v>
      </c>
      <c r="F30" s="175">
        <v>1</v>
      </c>
      <c r="G30" s="176"/>
      <c r="H30" s="176"/>
      <c r="I30" s="176">
        <v>1</v>
      </c>
      <c r="J30" s="176"/>
      <c r="K30" s="176"/>
      <c r="L30" s="176"/>
      <c r="M30" s="176"/>
      <c r="N30" s="176">
        <v>1</v>
      </c>
      <c r="O30" s="176"/>
      <c r="P30" s="176">
        <v>1</v>
      </c>
      <c r="Q30" s="176"/>
      <c r="R30" s="176"/>
      <c r="S30" s="176"/>
      <c r="T30" s="176"/>
      <c r="U30" s="176">
        <v>1</v>
      </c>
      <c r="V30" s="176"/>
      <c r="W30" s="177"/>
      <c r="X30" s="178"/>
      <c r="Y30" s="175"/>
      <c r="Z30" s="176"/>
      <c r="AA30" s="179"/>
      <c r="AB30" s="180"/>
    </row>
    <row r="31" spans="1:28" ht="21.75" customHeight="1">
      <c r="A31" s="166"/>
      <c r="B31" s="167"/>
      <c r="C31" s="168"/>
      <c r="D31" s="168"/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1:28" ht="12.75">
      <c r="A32" s="164"/>
      <c r="B32" s="165"/>
      <c r="C32" s="165"/>
      <c r="D32" s="165"/>
      <c r="E32" s="165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</row>
    <row r="42" ht="12.75">
      <c r="E42" s="29"/>
    </row>
  </sheetData>
  <mergeCells count="16">
    <mergeCell ref="S14:V14"/>
    <mergeCell ref="K14:N14"/>
    <mergeCell ref="O14:R14"/>
    <mergeCell ref="F13:F15"/>
    <mergeCell ref="G13:X13"/>
    <mergeCell ref="W14:W15"/>
    <mergeCell ref="X14:X15"/>
    <mergeCell ref="Y13:Y15"/>
    <mergeCell ref="A13:A15"/>
    <mergeCell ref="B13:B15"/>
    <mergeCell ref="C13:D14"/>
    <mergeCell ref="E13:E15"/>
    <mergeCell ref="E10:T10"/>
    <mergeCell ref="AB13:AB15"/>
    <mergeCell ref="G14:J14"/>
    <mergeCell ref="Z13:AA14"/>
  </mergeCells>
  <dataValidations count="2">
    <dataValidation type="decimal" operator="greaterThan" allowBlank="1" showInputMessage="1" showErrorMessage="1" errorTitle="Внимание!" error="Вводятся только числовые значения больше 0" sqref="C17:D25 C27:D31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AB31 W31:X31 Y27:AA31 F27:V31 F17:V25 Y17:AA25">
      <formula1>0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  <pageSetUpPr fitToPage="1"/>
  </sheetPr>
  <dimension ref="A1:AM53"/>
  <sheetViews>
    <sheetView showGridLines="0" zoomScale="80" zoomScaleNormal="80" workbookViewId="0" topLeftCell="A19">
      <pane xSplit="2" topLeftCell="C1" activePane="topRight" state="frozen"/>
      <selection pane="topLeft" activeCell="A9" sqref="A9"/>
      <selection pane="topRight" activeCell="AB34" sqref="AB34"/>
    </sheetView>
  </sheetViews>
  <sheetFormatPr defaultColWidth="9.125" defaultRowHeight="12.75"/>
  <cols>
    <col min="1" max="1" width="4.375" style="0" customWidth="1"/>
    <col min="2" max="2" width="30.125" style="0" customWidth="1"/>
    <col min="3" max="3" width="12.625" style="0" customWidth="1"/>
    <col min="4" max="4" width="11.625" style="0" customWidth="1"/>
    <col min="5" max="5" width="12.00390625" style="0" customWidth="1"/>
    <col min="6" max="6" width="13.375" style="0" customWidth="1"/>
    <col min="7" max="10" width="10.75390625" style="0" customWidth="1"/>
    <col min="11" max="11" width="12.00390625" style="0" customWidth="1"/>
    <col min="12" max="12" width="10.625" style="0" customWidth="1"/>
    <col min="13" max="13" width="15.125" style="0" customWidth="1"/>
    <col min="14" max="14" width="9.125" style="0" customWidth="1"/>
    <col min="15" max="22" width="10.75390625" style="0" customWidth="1"/>
    <col min="23" max="23" width="15.75390625" style="0" customWidth="1"/>
    <col min="24" max="24" width="16.125" style="0" customWidth="1"/>
    <col min="25" max="25" width="16.625" style="0" customWidth="1"/>
    <col min="26" max="29" width="15.75390625" style="0" customWidth="1"/>
    <col min="30" max="30" width="10.375" style="0" customWidth="1"/>
    <col min="31" max="31" width="11.625" style="0" bestFit="1" customWidth="1"/>
    <col min="32" max="32" width="13.75390625" style="0" customWidth="1"/>
    <col min="33" max="33" width="15.00390625" style="0" customWidth="1"/>
    <col min="34" max="34" width="14.75390625" style="0" customWidth="1"/>
    <col min="35" max="35" width="9.625" style="0" customWidth="1"/>
    <col min="36" max="36" width="9.75390625" style="0" customWidth="1"/>
    <col min="37" max="38" width="9.125" style="0" customWidth="1"/>
    <col min="39" max="39" width="16.875" style="0" bestFit="1" customWidth="1"/>
  </cols>
  <sheetData>
    <row r="1" spans="12:28" ht="12.75" customHeight="1" hidden="1">
      <c r="L1" t="s">
        <v>18</v>
      </c>
      <c r="M1" t="s">
        <v>68</v>
      </c>
      <c r="Z1" s="62"/>
      <c r="AA1" s="62"/>
      <c r="AB1" s="62"/>
    </row>
    <row r="2" spans="12:28" ht="12.75" customHeight="1" hidden="1">
      <c r="L2" t="s">
        <v>19</v>
      </c>
      <c r="M2" t="s">
        <v>69</v>
      </c>
      <c r="Z2" s="62"/>
      <c r="AA2" s="62"/>
      <c r="AB2" s="62"/>
    </row>
    <row r="3" spans="12:28" ht="12.75" customHeight="1" hidden="1">
      <c r="L3" t="s">
        <v>20</v>
      </c>
      <c r="M3" t="s">
        <v>70</v>
      </c>
      <c r="Z3" s="62"/>
      <c r="AA3" s="62"/>
      <c r="AB3" s="62"/>
    </row>
    <row r="4" spans="12:28" ht="12.75" customHeight="1" hidden="1">
      <c r="L4" t="s">
        <v>21</v>
      </c>
      <c r="M4" t="s">
        <v>71</v>
      </c>
      <c r="Z4" s="62"/>
      <c r="AA4" s="62"/>
      <c r="AB4" s="62"/>
    </row>
    <row r="5" spans="13:28" ht="12.75" customHeight="1" hidden="1">
      <c r="M5" t="s">
        <v>72</v>
      </c>
      <c r="Z5" s="62"/>
      <c r="AA5" s="62"/>
      <c r="AB5" s="62"/>
    </row>
    <row r="6" spans="13:28" ht="12.75" customHeight="1" hidden="1">
      <c r="M6" t="s">
        <v>73</v>
      </c>
      <c r="Z6" s="62"/>
      <c r="AA6" s="62"/>
      <c r="AB6" s="62"/>
    </row>
    <row r="7" spans="13:28" ht="12.75" customHeight="1" hidden="1">
      <c r="M7" t="s">
        <v>74</v>
      </c>
      <c r="Z7" s="62"/>
      <c r="AA7" s="62"/>
      <c r="AB7" s="62"/>
    </row>
    <row r="8" spans="13:28" ht="12.75" customHeight="1" hidden="1">
      <c r="M8" t="s">
        <v>75</v>
      </c>
      <c r="Z8" s="62"/>
      <c r="AA8" s="62"/>
      <c r="AB8" s="62"/>
    </row>
    <row r="9" spans="25:28" ht="12.75">
      <c r="Y9" s="63" t="s">
        <v>16</v>
      </c>
      <c r="Z9" s="63" t="s">
        <v>76</v>
      </c>
      <c r="AA9" s="64"/>
      <c r="AB9" s="64"/>
    </row>
    <row r="10" spans="2:25" ht="24.75" customHeight="1">
      <c r="B10" s="36"/>
      <c r="C10" s="36"/>
      <c r="D10" s="36"/>
      <c r="E10" s="155" t="s">
        <v>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36"/>
      <c r="V10" s="36"/>
      <c r="W10" s="36"/>
      <c r="X10" s="36"/>
      <c r="Y10" s="35"/>
    </row>
    <row r="11" ht="13.5" thickBot="1"/>
    <row r="12" spans="11:14" ht="18.75" customHeight="1" thickBot="1">
      <c r="K12" s="114" t="s">
        <v>21</v>
      </c>
      <c r="L12" s="115"/>
      <c r="M12" s="116" t="s">
        <v>69</v>
      </c>
      <c r="N12" s="117"/>
    </row>
    <row r="13" ht="19.5" customHeight="1" thickBot="1"/>
    <row r="14" spans="9:20" ht="36.75" customHeight="1" thickBot="1">
      <c r="I14" s="111"/>
      <c r="J14" s="112"/>
      <c r="K14" s="112"/>
      <c r="L14" s="112"/>
      <c r="M14" s="112"/>
      <c r="N14" s="112"/>
      <c r="O14" s="112"/>
      <c r="P14" s="113"/>
      <c r="Q14" s="1"/>
      <c r="R14" s="1"/>
      <c r="S14" s="1"/>
      <c r="T14" s="1"/>
    </row>
    <row r="15" ht="13.5" thickBot="1">
      <c r="W15" s="52"/>
    </row>
    <row r="16" spans="1:29" ht="12.75" customHeight="1">
      <c r="A16" s="123" t="s">
        <v>42</v>
      </c>
      <c r="B16" s="126" t="s">
        <v>15</v>
      </c>
      <c r="C16" s="123" t="s">
        <v>22</v>
      </c>
      <c r="D16" s="119"/>
      <c r="E16" s="153" t="s">
        <v>26</v>
      </c>
      <c r="F16" s="123" t="s">
        <v>48</v>
      </c>
      <c r="G16" s="146" t="s">
        <v>7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56"/>
      <c r="W16" s="158" t="s">
        <v>58</v>
      </c>
      <c r="X16" s="119" t="s">
        <v>59</v>
      </c>
      <c r="Y16" s="161"/>
      <c r="Z16" s="153" t="s">
        <v>57</v>
      </c>
      <c r="AA16" s="153" t="s">
        <v>77</v>
      </c>
      <c r="AB16" s="153" t="s">
        <v>78</v>
      </c>
      <c r="AC16" s="53"/>
    </row>
    <row r="17" spans="1:29" ht="68.25" customHeight="1">
      <c r="A17" s="124"/>
      <c r="B17" s="127"/>
      <c r="C17" s="129"/>
      <c r="D17" s="135"/>
      <c r="E17" s="154"/>
      <c r="F17" s="129"/>
      <c r="G17" s="118" t="s">
        <v>5</v>
      </c>
      <c r="H17" s="118"/>
      <c r="I17" s="118"/>
      <c r="J17" s="118"/>
      <c r="K17" s="118" t="s">
        <v>6</v>
      </c>
      <c r="L17" s="118"/>
      <c r="M17" s="118"/>
      <c r="N17" s="118"/>
      <c r="O17" s="135" t="s">
        <v>46</v>
      </c>
      <c r="P17" s="118"/>
      <c r="Q17" s="118"/>
      <c r="R17" s="118"/>
      <c r="S17" s="135" t="s">
        <v>45</v>
      </c>
      <c r="T17" s="118"/>
      <c r="U17" s="118"/>
      <c r="V17" s="121"/>
      <c r="W17" s="159"/>
      <c r="X17" s="118"/>
      <c r="Y17" s="118"/>
      <c r="Z17" s="154"/>
      <c r="AA17" s="154"/>
      <c r="AB17" s="154"/>
      <c r="AC17" s="53"/>
    </row>
    <row r="18" spans="1:39" ht="127.5">
      <c r="A18" s="124"/>
      <c r="B18" s="127"/>
      <c r="C18" s="2" t="s">
        <v>23</v>
      </c>
      <c r="D18" s="3" t="s">
        <v>24</v>
      </c>
      <c r="E18" s="154"/>
      <c r="F18" s="129"/>
      <c r="G18" s="26" t="s">
        <v>27</v>
      </c>
      <c r="H18" s="15" t="s">
        <v>2</v>
      </c>
      <c r="I18" s="15" t="s">
        <v>3</v>
      </c>
      <c r="J18" s="15" t="s">
        <v>1</v>
      </c>
      <c r="K18" s="3" t="s">
        <v>32</v>
      </c>
      <c r="L18" s="3" t="s">
        <v>31</v>
      </c>
      <c r="M18" s="3" t="s">
        <v>33</v>
      </c>
      <c r="N18" s="4" t="s">
        <v>4</v>
      </c>
      <c r="O18" s="15" t="s">
        <v>8</v>
      </c>
      <c r="P18" s="15" t="s">
        <v>9</v>
      </c>
      <c r="Q18" s="15" t="s">
        <v>10</v>
      </c>
      <c r="R18" s="15" t="s">
        <v>11</v>
      </c>
      <c r="S18" s="15" t="s">
        <v>8</v>
      </c>
      <c r="T18" s="15" t="s">
        <v>9</v>
      </c>
      <c r="U18" s="15" t="s">
        <v>10</v>
      </c>
      <c r="V18" s="25" t="s">
        <v>11</v>
      </c>
      <c r="W18" s="160"/>
      <c r="X18" s="3" t="s">
        <v>55</v>
      </c>
      <c r="Y18" s="3" t="s">
        <v>56</v>
      </c>
      <c r="Z18" s="162"/>
      <c r="AA18" s="162"/>
      <c r="AB18" s="162"/>
      <c r="AC18" s="53"/>
      <c r="AD18" s="157" t="s">
        <v>40</v>
      </c>
      <c r="AE18" s="157"/>
      <c r="AF18" s="157"/>
      <c r="AG18" s="157"/>
      <c r="AH18" s="157"/>
      <c r="AI18" s="157"/>
      <c r="AJ18" s="157"/>
      <c r="AK18" s="157"/>
      <c r="AL18" s="157"/>
      <c r="AM18" s="157"/>
    </row>
    <row r="19" spans="1:39" ht="13.5" thickBot="1">
      <c r="A19" s="17" t="s">
        <v>43</v>
      </c>
      <c r="B19" s="18" t="s">
        <v>30</v>
      </c>
      <c r="C19" s="5">
        <v>1</v>
      </c>
      <c r="D19" s="6">
        <v>2</v>
      </c>
      <c r="E19" s="9">
        <v>3</v>
      </c>
      <c r="F19" s="5">
        <v>4</v>
      </c>
      <c r="G19" s="8">
        <v>5</v>
      </c>
      <c r="H19" s="8">
        <v>6</v>
      </c>
      <c r="I19" s="8">
        <v>7</v>
      </c>
      <c r="J19" s="8">
        <v>8</v>
      </c>
      <c r="K19" s="8">
        <v>9</v>
      </c>
      <c r="L19" s="8">
        <v>10</v>
      </c>
      <c r="M19" s="8">
        <v>11</v>
      </c>
      <c r="N19" s="8">
        <v>12</v>
      </c>
      <c r="O19" s="8">
        <v>13</v>
      </c>
      <c r="P19" s="8">
        <v>14</v>
      </c>
      <c r="Q19" s="8">
        <v>15</v>
      </c>
      <c r="R19" s="8">
        <v>16</v>
      </c>
      <c r="S19" s="8">
        <v>17</v>
      </c>
      <c r="T19" s="8">
        <v>18</v>
      </c>
      <c r="U19" s="8">
        <v>19</v>
      </c>
      <c r="V19" s="9">
        <v>20</v>
      </c>
      <c r="W19" s="7">
        <v>21</v>
      </c>
      <c r="X19" s="8">
        <v>22</v>
      </c>
      <c r="Y19" s="8">
        <v>23</v>
      </c>
      <c r="Z19" s="9">
        <v>24</v>
      </c>
      <c r="AA19" s="65"/>
      <c r="AB19" s="65"/>
      <c r="AD19" s="16" t="s">
        <v>34</v>
      </c>
      <c r="AE19" s="16" t="s">
        <v>35</v>
      </c>
      <c r="AF19" s="16" t="s">
        <v>36</v>
      </c>
      <c r="AG19" s="16" t="s">
        <v>37</v>
      </c>
      <c r="AH19" s="16" t="s">
        <v>38</v>
      </c>
      <c r="AI19" s="16" t="s">
        <v>39</v>
      </c>
      <c r="AJ19" s="16" t="s">
        <v>47</v>
      </c>
      <c r="AK19" s="16" t="s">
        <v>41</v>
      </c>
      <c r="AL19" s="16" t="s">
        <v>52</v>
      </c>
      <c r="AM19" s="16" t="s">
        <v>54</v>
      </c>
    </row>
    <row r="20" spans="1:39" ht="56.25" customHeight="1" thickBot="1">
      <c r="A20" s="60">
        <v>1</v>
      </c>
      <c r="B20" s="19" t="s">
        <v>51</v>
      </c>
      <c r="C20" s="47">
        <f>'Форма 079_!_'!C17</f>
        <v>259.45</v>
      </c>
      <c r="D20" s="47">
        <f>'Форма 079_!_'!D17</f>
        <v>222.5</v>
      </c>
      <c r="E20" s="47">
        <f>'Форма 079_!_'!E17</f>
        <v>85.76</v>
      </c>
      <c r="F20" s="47">
        <f>'Форма 079_!_'!F17</f>
        <v>233</v>
      </c>
      <c r="G20" s="47">
        <f>'Форма 079_!_'!G17</f>
        <v>0</v>
      </c>
      <c r="H20" s="47">
        <f>'Форма 079_!_'!H17</f>
        <v>12</v>
      </c>
      <c r="I20" s="47">
        <f>'Форма 079_!_'!I17</f>
        <v>138</v>
      </c>
      <c r="J20" s="47">
        <f>'Форма 079_!_'!J17</f>
        <v>83</v>
      </c>
      <c r="K20" s="47">
        <f>'Форма 079_!_'!K17</f>
        <v>2</v>
      </c>
      <c r="L20" s="47">
        <f>'Форма 079_!_'!L17</f>
        <v>39</v>
      </c>
      <c r="M20" s="47">
        <f>'Форма 079_!_'!M17</f>
        <v>141</v>
      </c>
      <c r="N20" s="47">
        <f>'Форма 079_!_'!N17</f>
        <v>51</v>
      </c>
      <c r="O20" s="47">
        <f>'Форма 079_!_'!O17</f>
        <v>23</v>
      </c>
      <c r="P20" s="47">
        <f>'Форма 079_!_'!P17</f>
        <v>89</v>
      </c>
      <c r="Q20" s="47">
        <f>'Форма 079_!_'!Q17</f>
        <v>45</v>
      </c>
      <c r="R20" s="47">
        <f>'Форма 079_!_'!R17</f>
        <v>76</v>
      </c>
      <c r="S20" s="47">
        <f>'Форма 079_!_'!S17</f>
        <v>24</v>
      </c>
      <c r="T20" s="47">
        <f>'Форма 079_!_'!T17</f>
        <v>94</v>
      </c>
      <c r="U20" s="47">
        <f>'Форма 079_!_'!U17</f>
        <v>46</v>
      </c>
      <c r="V20" s="47">
        <f>'Форма 079_!_'!V17</f>
        <v>69</v>
      </c>
      <c r="W20" s="47">
        <f>'Форма 079_!_'!Y17</f>
        <v>29</v>
      </c>
      <c r="X20" s="47">
        <f>'Форма 079_!_'!Z17</f>
        <v>29</v>
      </c>
      <c r="Y20" s="47">
        <f>'Форма 079_!_'!AA17</f>
        <v>29</v>
      </c>
      <c r="Z20" s="47">
        <f>'Форма 079_!_'!AB17</f>
        <v>29</v>
      </c>
      <c r="AA20" s="47">
        <f>'Форма 079_!_'!W17</f>
        <v>3</v>
      </c>
      <c r="AB20" s="47">
        <f>'Форма 079_!_'!X17</f>
        <v>102</v>
      </c>
      <c r="AD20" s="16" t="str">
        <f>IF(D20&lt;=C20,"Да","не верно")</f>
        <v>Да</v>
      </c>
      <c r="AE20" s="16" t="str">
        <f>IF(G20+H20+I20+J20=F20,"Да","не верно")</f>
        <v>Да</v>
      </c>
      <c r="AF20" s="16" t="str">
        <f>IF(K20+L20+M20+N20=F20,"Да","не верно")</f>
        <v>Да</v>
      </c>
      <c r="AG20" s="16" t="str">
        <f>IF(O20+P20+Q20+R20=F20,"Да","не верно")</f>
        <v>Да</v>
      </c>
      <c r="AH20" s="16" t="str">
        <f>IF(S20+T20+U20+V20=F20,"Да","не верно")</f>
        <v>Да</v>
      </c>
      <c r="AI20" s="16" t="str">
        <f aca="true" t="shared" si="0" ref="AI20:AJ34">IF(W20&gt;=X20,"Да","не верно")</f>
        <v>Да</v>
      </c>
      <c r="AJ20" s="16" t="str">
        <f t="shared" si="0"/>
        <v>Да</v>
      </c>
      <c r="AK20" s="16" t="str">
        <f>IF(W20&lt;=F20,"Да","не верно")</f>
        <v>Да</v>
      </c>
      <c r="AL20" s="16" t="str">
        <f>IF(AND(D20&gt;0,F20&gt;0),"Да",IF(AND(D20=0,F20=0),"Да","не верно"))</f>
        <v>Да</v>
      </c>
      <c r="AM20" s="16" t="str">
        <f>IF(AND(Z20&gt;=W20,Z20&lt;=F20),"Да","не верно")</f>
        <v>Да</v>
      </c>
    </row>
    <row r="21" spans="1:39" ht="18.75" customHeight="1" thickBot="1">
      <c r="A21" s="60">
        <v>2</v>
      </c>
      <c r="B21" s="19" t="s">
        <v>60</v>
      </c>
      <c r="C21" s="47">
        <f>'Форма 079_!_'!C18</f>
        <v>1</v>
      </c>
      <c r="D21" s="47">
        <f>'Форма 079_!_'!D18</f>
        <v>1</v>
      </c>
      <c r="E21" s="47">
        <f>'Форма 079_!_'!E18</f>
        <v>100</v>
      </c>
      <c r="F21" s="47">
        <f>'Форма 079_!_'!F18</f>
        <v>1</v>
      </c>
      <c r="G21" s="47">
        <f>'Форма 079_!_'!G18</f>
        <v>0</v>
      </c>
      <c r="H21" s="47">
        <f>'Форма 079_!_'!H18</f>
        <v>0</v>
      </c>
      <c r="I21" s="47">
        <f>'Форма 079_!_'!I18</f>
        <v>1</v>
      </c>
      <c r="J21" s="47">
        <f>'Форма 079_!_'!J18</f>
        <v>0</v>
      </c>
      <c r="K21" s="47">
        <f>'Форма 079_!_'!K18</f>
        <v>0</v>
      </c>
      <c r="L21" s="47">
        <f>'Форма 079_!_'!L18</f>
        <v>0</v>
      </c>
      <c r="M21" s="47">
        <f>'Форма 079_!_'!M18</f>
        <v>0</v>
      </c>
      <c r="N21" s="47">
        <f>'Форма 079_!_'!N18</f>
        <v>1</v>
      </c>
      <c r="O21" s="47">
        <f>'Форма 079_!_'!O18</f>
        <v>0</v>
      </c>
      <c r="P21" s="47">
        <f>'Форма 079_!_'!P18</f>
        <v>0</v>
      </c>
      <c r="Q21" s="47">
        <f>'Форма 079_!_'!Q18</f>
        <v>0</v>
      </c>
      <c r="R21" s="47">
        <f>'Форма 079_!_'!R18</f>
        <v>1</v>
      </c>
      <c r="S21" s="47">
        <f>'Форма 079_!_'!S18</f>
        <v>0</v>
      </c>
      <c r="T21" s="47">
        <f>'Форма 079_!_'!T18</f>
        <v>0</v>
      </c>
      <c r="U21" s="47">
        <f>'Форма 079_!_'!U18</f>
        <v>1</v>
      </c>
      <c r="V21" s="47">
        <f>'Форма 079_!_'!V18</f>
        <v>0</v>
      </c>
      <c r="W21" s="47">
        <f>'Форма 079_!_'!Y18</f>
        <v>1</v>
      </c>
      <c r="X21" s="47">
        <f>'Форма 079_!_'!Z18</f>
        <v>1</v>
      </c>
      <c r="Y21" s="47">
        <f>'Форма 079_!_'!AA18</f>
        <v>1</v>
      </c>
      <c r="Z21" s="47">
        <f>'Форма 079_!_'!AB18</f>
        <v>1</v>
      </c>
      <c r="AA21" s="47">
        <f>'Форма 079_!_'!W18</f>
        <v>0</v>
      </c>
      <c r="AB21" s="47">
        <f>'Форма 079_!_'!X18</f>
        <v>0</v>
      </c>
      <c r="AD21" s="16" t="str">
        <f>IF(D21&lt;=C21,"Да","не верно")</f>
        <v>Да</v>
      </c>
      <c r="AE21" s="16" t="str">
        <f>IF(G21+H21+I21+J21=F21,"Да","не верно")</f>
        <v>Да</v>
      </c>
      <c r="AF21" s="16" t="str">
        <f>IF(K21+L21+M21+N21=F21,"Да","не верно")</f>
        <v>Да</v>
      </c>
      <c r="AG21" s="16" t="str">
        <f>IF(O21+P21+Q21+R21=F21,"Да","не верно")</f>
        <v>Да</v>
      </c>
      <c r="AH21" s="16" t="str">
        <f>IF(S21+T21+U21+V21=F21,"Да","не верно")</f>
        <v>Да</v>
      </c>
      <c r="AI21" s="16" t="str">
        <f t="shared" si="0"/>
        <v>Да</v>
      </c>
      <c r="AJ21" s="16" t="str">
        <f t="shared" si="0"/>
        <v>Да</v>
      </c>
      <c r="AK21" s="16" t="str">
        <f>IF(W21&lt;=F21,"Да","не верно")</f>
        <v>Да</v>
      </c>
      <c r="AL21" s="16" t="str">
        <f>IF(AND(D21&gt;0,F21&gt;0),"Да",IF(AND(D21=0,F21=0),"Да","не верно"))</f>
        <v>Да</v>
      </c>
      <c r="AM21" s="16" t="str">
        <f>IF(AND(Z21&gt;=W21,Z21&lt;=F21),"Да","не верно")</f>
        <v>Да</v>
      </c>
    </row>
    <row r="22" spans="1:39" ht="18.75" customHeight="1" thickBot="1">
      <c r="A22" s="60">
        <v>3</v>
      </c>
      <c r="B22" s="19" t="s">
        <v>61</v>
      </c>
      <c r="C22" s="47">
        <f>'Форма 079_!_'!C19</f>
        <v>3</v>
      </c>
      <c r="D22" s="47">
        <f>'Форма 079_!_'!D19</f>
        <v>2</v>
      </c>
      <c r="E22" s="47">
        <f>'Форма 079_!_'!E19</f>
        <v>66.67</v>
      </c>
      <c r="F22" s="47">
        <f>'Форма 079_!_'!F19</f>
        <v>2</v>
      </c>
      <c r="G22" s="47">
        <f>'Форма 079_!_'!G19</f>
        <v>0</v>
      </c>
      <c r="H22" s="47">
        <f>'Форма 079_!_'!H19</f>
        <v>0</v>
      </c>
      <c r="I22" s="47">
        <f>'Форма 079_!_'!I19</f>
        <v>0</v>
      </c>
      <c r="J22" s="47">
        <f>'Форма 079_!_'!J19</f>
        <v>2</v>
      </c>
      <c r="K22" s="47">
        <f>'Форма 079_!_'!K19</f>
        <v>0</v>
      </c>
      <c r="L22" s="47">
        <f>'Форма 079_!_'!L19</f>
        <v>0</v>
      </c>
      <c r="M22" s="47">
        <f>'Форма 079_!_'!M19</f>
        <v>0</v>
      </c>
      <c r="N22" s="47">
        <f>'Форма 079_!_'!N19</f>
        <v>2</v>
      </c>
      <c r="O22" s="47">
        <f>'Форма 079_!_'!O19</f>
        <v>0</v>
      </c>
      <c r="P22" s="47">
        <f>'Форма 079_!_'!P19</f>
        <v>0</v>
      </c>
      <c r="Q22" s="47">
        <f>'Форма 079_!_'!Q19</f>
        <v>0</v>
      </c>
      <c r="R22" s="47">
        <f>'Форма 079_!_'!R19</f>
        <v>2</v>
      </c>
      <c r="S22" s="47">
        <f>'Форма 079_!_'!S19</f>
        <v>0</v>
      </c>
      <c r="T22" s="47">
        <f>'Форма 079_!_'!T19</f>
        <v>0</v>
      </c>
      <c r="U22" s="47">
        <f>'Форма 079_!_'!U19</f>
        <v>0</v>
      </c>
      <c r="V22" s="47">
        <f>'Форма 079_!_'!V19</f>
        <v>2</v>
      </c>
      <c r="W22" s="47">
        <f>'Форма 079_!_'!Y19</f>
        <v>0</v>
      </c>
      <c r="X22" s="47">
        <f>'Форма 079_!_'!Z19</f>
        <v>0</v>
      </c>
      <c r="Y22" s="47">
        <f>'Форма 079_!_'!AA19</f>
        <v>0</v>
      </c>
      <c r="Z22" s="47">
        <f>'Форма 079_!_'!AB19</f>
        <v>0</v>
      </c>
      <c r="AA22" s="47">
        <f>'Форма 079_!_'!W19</f>
        <v>0</v>
      </c>
      <c r="AB22" s="47">
        <f>'Форма 079_!_'!X19</f>
        <v>0</v>
      </c>
      <c r="AD22" s="16" t="str">
        <f>IF(D22&lt;=C22,"Да","не верно")</f>
        <v>Да</v>
      </c>
      <c r="AE22" s="16" t="str">
        <f>IF(G22+H22+I22+J22=F22,"Да","не верно")</f>
        <v>Да</v>
      </c>
      <c r="AF22" s="16" t="str">
        <f>IF(K22+L22+M22+N22=F22,"Да","не верно")</f>
        <v>Да</v>
      </c>
      <c r="AG22" s="16" t="str">
        <f>IF(O22+P22+Q22+R22=F22,"Да","не верно")</f>
        <v>Да</v>
      </c>
      <c r="AH22" s="16" t="str">
        <f>IF(S22+T22+U22+V22=F22,"Да","не верно")</f>
        <v>Да</v>
      </c>
      <c r="AI22" s="16" t="str">
        <f t="shared" si="0"/>
        <v>Да</v>
      </c>
      <c r="AJ22" s="16" t="str">
        <f t="shared" si="0"/>
        <v>Да</v>
      </c>
      <c r="AK22" s="16" t="str">
        <f>IF(W22&lt;=F22,"Да","не верно")</f>
        <v>Да</v>
      </c>
      <c r="AL22" s="16" t="str">
        <f>IF(AND(D22&gt;0,F22&gt;0),"Да",IF(AND(D22=0,F22=0),"Да","не верно"))</f>
        <v>Да</v>
      </c>
      <c r="AM22" s="16" t="str">
        <f>IF(AND(Z22&gt;=W22,Z22&lt;=F22),"Да","не верно")</f>
        <v>Да</v>
      </c>
    </row>
    <row r="23" spans="1:39" ht="26.25" thickBot="1">
      <c r="A23" s="60">
        <v>4</v>
      </c>
      <c r="B23" s="61" t="s">
        <v>66</v>
      </c>
      <c r="C23" s="47">
        <f>'Форма 079_!_'!C20</f>
        <v>16</v>
      </c>
      <c r="D23" s="47">
        <f>'Форма 079_!_'!D20</f>
        <v>16</v>
      </c>
      <c r="E23" s="47">
        <f>'Форма 079_!_'!E20</f>
        <v>100</v>
      </c>
      <c r="F23" s="47">
        <f>'Форма 079_!_'!F20</f>
        <v>16</v>
      </c>
      <c r="G23" s="47">
        <f>'Форма 079_!_'!G20</f>
        <v>0</v>
      </c>
      <c r="H23" s="47">
        <f>'Форма 079_!_'!H20</f>
        <v>0</v>
      </c>
      <c r="I23" s="47">
        <f>'Форма 079_!_'!I20</f>
        <v>11</v>
      </c>
      <c r="J23" s="47">
        <f>'Форма 079_!_'!J20</f>
        <v>5</v>
      </c>
      <c r="K23" s="47">
        <f>'Форма 079_!_'!K20</f>
        <v>0</v>
      </c>
      <c r="L23" s="47">
        <f>'Форма 079_!_'!L20</f>
        <v>0</v>
      </c>
      <c r="M23" s="47">
        <f>'Форма 079_!_'!M20</f>
        <v>8</v>
      </c>
      <c r="N23" s="47">
        <f>'Форма 079_!_'!N20</f>
        <v>8</v>
      </c>
      <c r="O23" s="47">
        <f>'Форма 079_!_'!O20</f>
        <v>1</v>
      </c>
      <c r="P23" s="47">
        <f>'Форма 079_!_'!P20</f>
        <v>3</v>
      </c>
      <c r="Q23" s="47">
        <f>'Форма 079_!_'!Q20</f>
        <v>4</v>
      </c>
      <c r="R23" s="47">
        <f>'Форма 079_!_'!R20</f>
        <v>8</v>
      </c>
      <c r="S23" s="47">
        <f>'Форма 079_!_'!S20</f>
        <v>2</v>
      </c>
      <c r="T23" s="47">
        <f>'Форма 079_!_'!T20</f>
        <v>4</v>
      </c>
      <c r="U23" s="47">
        <f>'Форма 079_!_'!U20</f>
        <v>5</v>
      </c>
      <c r="V23" s="47">
        <f>'Форма 079_!_'!V20</f>
        <v>5</v>
      </c>
      <c r="W23" s="47">
        <f>'Форма 079_!_'!Y20</f>
        <v>1</v>
      </c>
      <c r="X23" s="47">
        <f>'Форма 079_!_'!Z20</f>
        <v>1</v>
      </c>
      <c r="Y23" s="47">
        <f>'Форма 079_!_'!AA20</f>
        <v>1</v>
      </c>
      <c r="Z23" s="47">
        <f>'Форма 079_!_'!AB20</f>
        <v>1</v>
      </c>
      <c r="AA23" s="47">
        <f>'Форма 079_!_'!W20</f>
        <v>0</v>
      </c>
      <c r="AB23" s="47">
        <f>'Форма 079_!_'!X20</f>
        <v>2</v>
      </c>
      <c r="AD23" s="16" t="str">
        <f>IF(D23&lt;=C23,"Да","не верно")</f>
        <v>Да</v>
      </c>
      <c r="AE23" s="16" t="str">
        <f>IF(G23+H23+I23+J23=F23,"Да","не верно")</f>
        <v>Да</v>
      </c>
      <c r="AF23" s="16" t="str">
        <f>IF(K23+L23+M23+N23=F23,"Да","не верно")</f>
        <v>Да</v>
      </c>
      <c r="AG23" s="16" t="str">
        <f>IF(O23+P23+Q23+R23=F23,"Да","не верно")</f>
        <v>Да</v>
      </c>
      <c r="AH23" s="16" t="str">
        <f>IF(S23+T23+U23+V23=F23,"Да","не верно")</f>
        <v>Да</v>
      </c>
      <c r="AI23" s="16" t="str">
        <f t="shared" si="0"/>
        <v>Да</v>
      </c>
      <c r="AJ23" s="16" t="str">
        <f t="shared" si="0"/>
        <v>Да</v>
      </c>
      <c r="AK23" s="16" t="str">
        <f>IF(W23&lt;=F23,"Да","не верно")</f>
        <v>Да</v>
      </c>
      <c r="AL23" s="16" t="str">
        <f>IF(AND(D23&gt;0,F23&gt;0),"Да",IF(AND(D23=0,F23=0),"Да","не верно"))</f>
        <v>Да</v>
      </c>
      <c r="AM23" s="16" t="str">
        <f>IF(AND(Z23&gt;=W23,Z23&lt;=F23),"Да","не верно")</f>
        <v>Да</v>
      </c>
    </row>
    <row r="24" spans="1:39" ht="24" customHeight="1" thickBot="1">
      <c r="A24" s="60">
        <v>5</v>
      </c>
      <c r="B24" s="20" t="s">
        <v>44</v>
      </c>
      <c r="C24" s="47">
        <f>'Форма 079_!_'!C21</f>
        <v>111.75</v>
      </c>
      <c r="D24" s="47">
        <f>'Форма 079_!_'!D21</f>
        <v>92.75</v>
      </c>
      <c r="E24" s="47">
        <f>'Форма 079_!_'!E21</f>
        <v>83</v>
      </c>
      <c r="F24" s="47">
        <f>'Форма 079_!_'!F21</f>
        <v>102</v>
      </c>
      <c r="G24" s="47">
        <f>'Форма 079_!_'!G21</f>
        <v>0</v>
      </c>
      <c r="H24" s="47">
        <f>'Форма 079_!_'!H21</f>
        <v>4</v>
      </c>
      <c r="I24" s="47">
        <f>'Форма 079_!_'!I21</f>
        <v>58</v>
      </c>
      <c r="J24" s="47">
        <f>'Форма 079_!_'!J21</f>
        <v>40</v>
      </c>
      <c r="K24" s="47">
        <f>'Форма 079_!_'!K21</f>
        <v>0</v>
      </c>
      <c r="L24" s="47">
        <f>'Форма 079_!_'!L21</f>
        <v>24</v>
      </c>
      <c r="M24" s="47">
        <f>'Форма 079_!_'!M21</f>
        <v>75</v>
      </c>
      <c r="N24" s="47">
        <f>'Форма 079_!_'!N21</f>
        <v>3</v>
      </c>
      <c r="O24" s="47">
        <f>'Форма 079_!_'!O21</f>
        <v>13</v>
      </c>
      <c r="P24" s="47">
        <f>'Форма 079_!_'!P21</f>
        <v>31</v>
      </c>
      <c r="Q24" s="47">
        <f>'Форма 079_!_'!Q21</f>
        <v>21</v>
      </c>
      <c r="R24" s="47">
        <f>'Форма 079_!_'!R21</f>
        <v>37</v>
      </c>
      <c r="S24" s="47">
        <f>'Форма 079_!_'!S21</f>
        <v>12</v>
      </c>
      <c r="T24" s="47">
        <f>'Форма 079_!_'!T21</f>
        <v>38</v>
      </c>
      <c r="U24" s="47">
        <f>'Форма 079_!_'!U21</f>
        <v>16</v>
      </c>
      <c r="V24" s="47">
        <f>'Форма 079_!_'!V21</f>
        <v>36</v>
      </c>
      <c r="W24" s="47">
        <f>'Форма 079_!_'!Y21</f>
        <v>6</v>
      </c>
      <c r="X24" s="47">
        <f>'Форма 079_!_'!Z21</f>
        <v>6</v>
      </c>
      <c r="Y24" s="47">
        <f>'Форма 079_!_'!AA21</f>
        <v>6</v>
      </c>
      <c r="Z24" s="47">
        <f>'Форма 079_!_'!AB21</f>
        <v>6</v>
      </c>
      <c r="AA24" s="47">
        <f>'Форма 079_!_'!W21</f>
        <v>0</v>
      </c>
      <c r="AB24" s="47">
        <f>'Форма 079_!_'!X21</f>
        <v>60</v>
      </c>
      <c r="AD24" s="16" t="str">
        <f aca="true" t="shared" si="1" ref="AD24:AD34">IF(D24&lt;=C24,"Да","не верно")</f>
        <v>Да</v>
      </c>
      <c r="AE24" s="16" t="str">
        <f aca="true" t="shared" si="2" ref="AE24:AE34">IF(G24+H24+I24+J24=F24,"Да","не верно")</f>
        <v>Да</v>
      </c>
      <c r="AF24" s="16" t="str">
        <f aca="true" t="shared" si="3" ref="AF24:AF34">IF(K24+L24+M24+N24=F24,"Да","не верно")</f>
        <v>Да</v>
      </c>
      <c r="AG24" s="16" t="str">
        <f aca="true" t="shared" si="4" ref="AG24:AG34">IF(O24+P24+Q24+R24=F24,"Да","не верно")</f>
        <v>Да</v>
      </c>
      <c r="AH24" s="16" t="str">
        <f aca="true" t="shared" si="5" ref="AH24:AH34">IF(S24+T24+U24+V24=F24,"Да","не верно")</f>
        <v>Да</v>
      </c>
      <c r="AI24" s="16" t="str">
        <f t="shared" si="0"/>
        <v>Да</v>
      </c>
      <c r="AJ24" s="16" t="str">
        <f t="shared" si="0"/>
        <v>Да</v>
      </c>
      <c r="AK24" s="16" t="str">
        <f aca="true" t="shared" si="6" ref="AK24:AK34">IF(W24&lt;=F24,"Да","не верно")</f>
        <v>Да</v>
      </c>
      <c r="AL24" s="16" t="str">
        <f aca="true" t="shared" si="7" ref="AL24:AL32">IF(AND(D24&gt;0,F24&gt;0),"Да",IF(AND(D24=0,F24=0),"Да","не верно"))</f>
        <v>Да</v>
      </c>
      <c r="AM24" s="16" t="str">
        <f aca="true" t="shared" si="8" ref="AM24:AM32">IF(AND(Z24&gt;=W24,Z24&lt;=F24),"Да","не верно")</f>
        <v>Да</v>
      </c>
    </row>
    <row r="25" spans="1:39" ht="26.25" thickBot="1">
      <c r="A25" s="60">
        <v>6</v>
      </c>
      <c r="B25" s="20" t="s">
        <v>28</v>
      </c>
      <c r="C25" s="47">
        <f>'Форма 079_!_'!C23</f>
        <v>42.5</v>
      </c>
      <c r="D25" s="47">
        <f>'Форма 079_!_'!D23</f>
        <v>40</v>
      </c>
      <c r="E25" s="47">
        <f>'Форма 079_!_'!E23</f>
        <v>94.12</v>
      </c>
      <c r="F25" s="47">
        <f>'Форма 079_!_'!F23</f>
        <v>45</v>
      </c>
      <c r="G25" s="47">
        <f>'Форма 079_!_'!G23</f>
        <v>0</v>
      </c>
      <c r="H25" s="47">
        <f>'Форма 079_!_'!H23</f>
        <v>6</v>
      </c>
      <c r="I25" s="47">
        <f>'Форма 079_!_'!I23</f>
        <v>30</v>
      </c>
      <c r="J25" s="47">
        <f>'Форма 079_!_'!J23</f>
        <v>9</v>
      </c>
      <c r="K25" s="47">
        <f>'Форма 079_!_'!K23</f>
        <v>0</v>
      </c>
      <c r="L25" s="47">
        <f>'Форма 079_!_'!L23</f>
        <v>0</v>
      </c>
      <c r="M25" s="47">
        <f>'Форма 079_!_'!M23</f>
        <v>20</v>
      </c>
      <c r="N25" s="47">
        <f>'Форма 079_!_'!N23</f>
        <v>25</v>
      </c>
      <c r="O25" s="47">
        <f>'Форма 079_!_'!O23</f>
        <v>6</v>
      </c>
      <c r="P25" s="47">
        <f>'Форма 079_!_'!P23</f>
        <v>22</v>
      </c>
      <c r="Q25" s="47">
        <f>'Форма 079_!_'!Q23</f>
        <v>6</v>
      </c>
      <c r="R25" s="47">
        <f>'Форма 079_!_'!R23</f>
        <v>11</v>
      </c>
      <c r="S25" s="47">
        <f>'Форма 079_!_'!S23</f>
        <v>8</v>
      </c>
      <c r="T25" s="47">
        <f>'Форма 079_!_'!T23</f>
        <v>25</v>
      </c>
      <c r="U25" s="47">
        <f>'Форма 079_!_'!U23</f>
        <v>7</v>
      </c>
      <c r="V25" s="47">
        <f>'Форма 079_!_'!V23</f>
        <v>5</v>
      </c>
      <c r="W25" s="47">
        <f>'Форма 079_!_'!Y23</f>
        <v>19</v>
      </c>
      <c r="X25" s="47">
        <f>'Форма 079_!_'!Z23</f>
        <v>19</v>
      </c>
      <c r="Y25" s="47">
        <f>'Форма 079_!_'!AA23</f>
        <v>19</v>
      </c>
      <c r="Z25" s="47">
        <f>'Форма 079_!_'!AB23</f>
        <v>19</v>
      </c>
      <c r="AA25" s="47">
        <f>'Форма 079_!_'!W23</f>
        <v>2</v>
      </c>
      <c r="AB25" s="47">
        <f>'Форма 079_!_'!X23</f>
        <v>10</v>
      </c>
      <c r="AD25" s="16" t="str">
        <f t="shared" si="1"/>
        <v>Да</v>
      </c>
      <c r="AE25" s="16" t="str">
        <f t="shared" si="2"/>
        <v>Да</v>
      </c>
      <c r="AF25" s="16" t="str">
        <f t="shared" si="3"/>
        <v>Да</v>
      </c>
      <c r="AG25" s="16" t="str">
        <f t="shared" si="4"/>
        <v>Да</v>
      </c>
      <c r="AH25" s="16" t="str">
        <f t="shared" si="5"/>
        <v>Да</v>
      </c>
      <c r="AI25" s="16" t="str">
        <f t="shared" si="0"/>
        <v>Да</v>
      </c>
      <c r="AJ25" s="16" t="str">
        <f t="shared" si="0"/>
        <v>Да</v>
      </c>
      <c r="AK25" s="16" t="str">
        <f t="shared" si="6"/>
        <v>Да</v>
      </c>
      <c r="AL25" s="16" t="str">
        <f t="shared" si="7"/>
        <v>Да</v>
      </c>
      <c r="AM25" s="16" t="str">
        <f t="shared" si="8"/>
        <v>Да</v>
      </c>
    </row>
    <row r="26" spans="1:39" ht="39" customHeight="1" thickBot="1">
      <c r="A26" s="60">
        <v>7</v>
      </c>
      <c r="B26" s="20" t="s">
        <v>49</v>
      </c>
      <c r="C26" s="47">
        <f>'Форма 079_!_'!C24</f>
        <v>0</v>
      </c>
      <c r="D26" s="47">
        <f>'Форма 079_!_'!D24</f>
        <v>0</v>
      </c>
      <c r="E26" s="47">
        <f>'Форма 079_!_'!E24</f>
        <v>0</v>
      </c>
      <c r="F26" s="47">
        <f>'Форма 079_!_'!F24</f>
        <v>0</v>
      </c>
      <c r="G26" s="47">
        <f>'Форма 079_!_'!G24</f>
        <v>0</v>
      </c>
      <c r="H26" s="47">
        <f>'Форма 079_!_'!H24</f>
        <v>0</v>
      </c>
      <c r="I26" s="47">
        <f>'Форма 079_!_'!I24</f>
        <v>0</v>
      </c>
      <c r="J26" s="47">
        <f>'Форма 079_!_'!J24</f>
        <v>0</v>
      </c>
      <c r="K26" s="47">
        <f>'Форма 079_!_'!K24</f>
        <v>0</v>
      </c>
      <c r="L26" s="47">
        <f>'Форма 079_!_'!L24</f>
        <v>0</v>
      </c>
      <c r="M26" s="47">
        <f>'Форма 079_!_'!M24</f>
        <v>0</v>
      </c>
      <c r="N26" s="47">
        <f>'Форма 079_!_'!N24</f>
        <v>0</v>
      </c>
      <c r="O26" s="47">
        <f>'Форма 079_!_'!O24</f>
        <v>0</v>
      </c>
      <c r="P26" s="47">
        <f>'Форма 079_!_'!P24</f>
        <v>0</v>
      </c>
      <c r="Q26" s="47">
        <f>'Форма 079_!_'!Q24</f>
        <v>0</v>
      </c>
      <c r="R26" s="47">
        <f>'Форма 079_!_'!R24</f>
        <v>0</v>
      </c>
      <c r="S26" s="47">
        <f>'Форма 079_!_'!S24</f>
        <v>0</v>
      </c>
      <c r="T26" s="47">
        <f>'Форма 079_!_'!T24</f>
        <v>0</v>
      </c>
      <c r="U26" s="47">
        <f>'Форма 079_!_'!U24</f>
        <v>0</v>
      </c>
      <c r="V26" s="47">
        <f>'Форма 079_!_'!V24</f>
        <v>0</v>
      </c>
      <c r="W26" s="47">
        <f>'Форма 079_!_'!Y24</f>
        <v>0</v>
      </c>
      <c r="X26" s="47">
        <f>'Форма 079_!_'!Z24</f>
        <v>0</v>
      </c>
      <c r="Y26" s="47">
        <f>'Форма 079_!_'!AA24</f>
        <v>0</v>
      </c>
      <c r="Z26" s="47">
        <f>'Форма 079_!_'!AB24</f>
        <v>0</v>
      </c>
      <c r="AA26" s="47">
        <f>'Форма 079_!_'!W24</f>
        <v>0</v>
      </c>
      <c r="AB26" s="47">
        <f>'Форма 079_!_'!X24</f>
        <v>0</v>
      </c>
      <c r="AD26" s="16" t="str">
        <f t="shared" si="1"/>
        <v>Да</v>
      </c>
      <c r="AE26" s="16" t="str">
        <f t="shared" si="2"/>
        <v>Да</v>
      </c>
      <c r="AF26" s="16" t="str">
        <f t="shared" si="3"/>
        <v>Да</v>
      </c>
      <c r="AG26" s="16" t="str">
        <f t="shared" si="4"/>
        <v>Да</v>
      </c>
      <c r="AH26" s="16" t="str">
        <f t="shared" si="5"/>
        <v>Да</v>
      </c>
      <c r="AI26" s="16" t="str">
        <f t="shared" si="0"/>
        <v>Да</v>
      </c>
      <c r="AJ26" s="16" t="str">
        <f t="shared" si="0"/>
        <v>Да</v>
      </c>
      <c r="AK26" s="16" t="str">
        <f t="shared" si="6"/>
        <v>Да</v>
      </c>
      <c r="AL26" s="16" t="str">
        <f t="shared" si="7"/>
        <v>Да</v>
      </c>
      <c r="AM26" s="16" t="str">
        <f t="shared" si="8"/>
        <v>Да</v>
      </c>
    </row>
    <row r="27" spans="1:39" ht="21" customHeight="1" thickBot="1">
      <c r="A27" s="60">
        <v>8</v>
      </c>
      <c r="B27" s="24" t="s">
        <v>67</v>
      </c>
      <c r="C27" s="47">
        <f>'Форма 079_!_'!C25</f>
        <v>3.5</v>
      </c>
      <c r="D27" s="47">
        <f>'Форма 079_!_'!D25</f>
        <v>0</v>
      </c>
      <c r="E27" s="47">
        <f>'Форма 079_!_'!E25</f>
        <v>0</v>
      </c>
      <c r="F27" s="47">
        <f>'Форма 079_!_'!F25</f>
        <v>0</v>
      </c>
      <c r="G27" s="47">
        <f>'Форма 079_!_'!G25</f>
        <v>0</v>
      </c>
      <c r="H27" s="47">
        <f>'Форма 079_!_'!H25</f>
        <v>0</v>
      </c>
      <c r="I27" s="47">
        <f>'Форма 079_!_'!I25</f>
        <v>0</v>
      </c>
      <c r="J27" s="47">
        <f>'Форма 079_!_'!J25</f>
        <v>0</v>
      </c>
      <c r="K27" s="47">
        <f>'Форма 079_!_'!K25</f>
        <v>0</v>
      </c>
      <c r="L27" s="47">
        <f>'Форма 079_!_'!L25</f>
        <v>0</v>
      </c>
      <c r="M27" s="47">
        <f>'Форма 079_!_'!M25</f>
        <v>0</v>
      </c>
      <c r="N27" s="47">
        <f>'Форма 079_!_'!N25</f>
        <v>0</v>
      </c>
      <c r="O27" s="47">
        <f>'Форма 079_!_'!O25</f>
        <v>0</v>
      </c>
      <c r="P27" s="47">
        <f>'Форма 079_!_'!P25</f>
        <v>0</v>
      </c>
      <c r="Q27" s="47">
        <f>'Форма 079_!_'!Q25</f>
        <v>0</v>
      </c>
      <c r="R27" s="47">
        <f>'Форма 079_!_'!R25</f>
        <v>0</v>
      </c>
      <c r="S27" s="47">
        <f>'Форма 079_!_'!S25</f>
        <v>0</v>
      </c>
      <c r="T27" s="47">
        <f>'Форма 079_!_'!T25</f>
        <v>0</v>
      </c>
      <c r="U27" s="47">
        <f>'Форма 079_!_'!U25</f>
        <v>0</v>
      </c>
      <c r="V27" s="47">
        <f>'Форма 079_!_'!V25</f>
        <v>0</v>
      </c>
      <c r="W27" s="47">
        <f>'Форма 079_!_'!Y25</f>
        <v>0</v>
      </c>
      <c r="X27" s="47">
        <f>'Форма 079_!_'!Z25</f>
        <v>0</v>
      </c>
      <c r="Y27" s="47">
        <f>'Форма 079_!_'!AA25</f>
        <v>0</v>
      </c>
      <c r="Z27" s="47">
        <f>'Форма 079_!_'!AB25</f>
        <v>0</v>
      </c>
      <c r="AA27" s="47">
        <f>'Форма 079_!_'!W25</f>
        <v>0</v>
      </c>
      <c r="AB27" s="47">
        <f>'Форма 079_!_'!X25</f>
        <v>0</v>
      </c>
      <c r="AD27" s="16" t="str">
        <f t="shared" si="1"/>
        <v>Да</v>
      </c>
      <c r="AE27" s="16" t="str">
        <f t="shared" si="2"/>
        <v>Да</v>
      </c>
      <c r="AF27" s="16" t="str">
        <f t="shared" si="3"/>
        <v>Да</v>
      </c>
      <c r="AG27" s="16" t="str">
        <f t="shared" si="4"/>
        <v>Да</v>
      </c>
      <c r="AH27" s="16" t="str">
        <f t="shared" si="5"/>
        <v>Да</v>
      </c>
      <c r="AI27" s="16" t="str">
        <f t="shared" si="0"/>
        <v>Да</v>
      </c>
      <c r="AJ27" s="16" t="str">
        <f t="shared" si="0"/>
        <v>Да</v>
      </c>
      <c r="AK27" s="16" t="str">
        <f t="shared" si="6"/>
        <v>Да</v>
      </c>
      <c r="AL27" s="16" t="str">
        <f t="shared" si="7"/>
        <v>Да</v>
      </c>
      <c r="AM27" s="16" t="str">
        <f t="shared" si="8"/>
        <v>Да</v>
      </c>
    </row>
    <row r="28" spans="1:39" ht="39" thickBot="1">
      <c r="A28" s="60">
        <v>9</v>
      </c>
      <c r="B28" s="20" t="s">
        <v>29</v>
      </c>
      <c r="C28" s="47">
        <f>'Форма 079_!_'!C26</f>
        <v>10.75</v>
      </c>
      <c r="D28" s="47">
        <f>'Форма 079_!_'!D26</f>
        <v>8.5</v>
      </c>
      <c r="E28" s="47">
        <f>'Форма 079_!_'!E26</f>
        <v>79.07</v>
      </c>
      <c r="F28" s="47">
        <f>'Форма 079_!_'!F26</f>
        <v>10</v>
      </c>
      <c r="G28" s="47">
        <f>'Форма 079_!_'!G26</f>
        <v>0</v>
      </c>
      <c r="H28" s="47">
        <f>'Форма 079_!_'!H26</f>
        <v>0</v>
      </c>
      <c r="I28" s="47">
        <f>'Форма 079_!_'!I26</f>
        <v>6</v>
      </c>
      <c r="J28" s="47">
        <f>'Форма 079_!_'!J26</f>
        <v>4</v>
      </c>
      <c r="K28" s="47">
        <f>'Форма 079_!_'!K26</f>
        <v>0</v>
      </c>
      <c r="L28" s="47">
        <f>'Форма 079_!_'!L26</f>
        <v>4</v>
      </c>
      <c r="M28" s="47">
        <f>'Форма 079_!_'!M26</f>
        <v>6</v>
      </c>
      <c r="N28" s="47">
        <f>'Форма 079_!_'!N26</f>
        <v>0</v>
      </c>
      <c r="O28" s="47">
        <f>'Форма 079_!_'!O26</f>
        <v>0</v>
      </c>
      <c r="P28" s="47">
        <f>'Форма 079_!_'!P26</f>
        <v>2</v>
      </c>
      <c r="Q28" s="47">
        <f>'Форма 079_!_'!Q26</f>
        <v>1</v>
      </c>
      <c r="R28" s="47">
        <f>'Форма 079_!_'!R26</f>
        <v>7</v>
      </c>
      <c r="S28" s="47">
        <f>'Форма 079_!_'!S26</f>
        <v>0</v>
      </c>
      <c r="T28" s="47">
        <f>'Форма 079_!_'!T26</f>
        <v>3</v>
      </c>
      <c r="U28" s="47">
        <f>'Форма 079_!_'!U26</f>
        <v>3</v>
      </c>
      <c r="V28" s="47">
        <f>'Форма 079_!_'!V26</f>
        <v>4</v>
      </c>
      <c r="W28" s="47">
        <f>'Форма 079_!_'!Y26</f>
        <v>2</v>
      </c>
      <c r="X28" s="47">
        <f>'Форма 079_!_'!Z26</f>
        <v>2</v>
      </c>
      <c r="Y28" s="47">
        <f>'Форма 079_!_'!AA26</f>
        <v>2</v>
      </c>
      <c r="Z28" s="47">
        <f>'Форма 079_!_'!AB26</f>
        <v>2</v>
      </c>
      <c r="AA28" s="47">
        <f>'Форма 079_!_'!W26</f>
        <v>0</v>
      </c>
      <c r="AB28" s="47">
        <f>'Форма 079_!_'!X26</f>
        <v>7</v>
      </c>
      <c r="AD28" s="16" t="str">
        <f t="shared" si="1"/>
        <v>Да</v>
      </c>
      <c r="AE28" s="16" t="str">
        <f t="shared" si="2"/>
        <v>Да</v>
      </c>
      <c r="AF28" s="16" t="str">
        <f t="shared" si="3"/>
        <v>Да</v>
      </c>
      <c r="AG28" s="16" t="str">
        <f t="shared" si="4"/>
        <v>Да</v>
      </c>
      <c r="AH28" s="16" t="str">
        <f t="shared" si="5"/>
        <v>Да</v>
      </c>
      <c r="AI28" s="16" t="str">
        <f t="shared" si="0"/>
        <v>Да</v>
      </c>
      <c r="AJ28" s="16" t="str">
        <f t="shared" si="0"/>
        <v>Да</v>
      </c>
      <c r="AK28" s="16" t="str">
        <f t="shared" si="6"/>
        <v>Да</v>
      </c>
      <c r="AL28" s="16" t="str">
        <f t="shared" si="7"/>
        <v>Да</v>
      </c>
      <c r="AM28" s="16" t="str">
        <f t="shared" si="8"/>
        <v>Да</v>
      </c>
    </row>
    <row r="29" spans="1:39" ht="21" customHeight="1" thickBot="1">
      <c r="A29" s="60">
        <v>9.1</v>
      </c>
      <c r="B29" s="21" t="s">
        <v>13</v>
      </c>
      <c r="C29" s="47">
        <f>'Форма 079_!_'!C27</f>
        <v>0</v>
      </c>
      <c r="D29" s="47">
        <f>'Форма 079_!_'!D27</f>
        <v>0</v>
      </c>
      <c r="E29" s="47">
        <f>'Форма 079_!_'!E27</f>
        <v>0</v>
      </c>
      <c r="F29" s="47">
        <f>'Форма 079_!_'!F27</f>
        <v>0</v>
      </c>
      <c r="G29" s="47">
        <f>'Форма 079_!_'!G27</f>
        <v>0</v>
      </c>
      <c r="H29" s="47">
        <f>'Форма 079_!_'!H27</f>
        <v>0</v>
      </c>
      <c r="I29" s="47">
        <f>'Форма 079_!_'!I27</f>
        <v>0</v>
      </c>
      <c r="J29" s="47">
        <f>'Форма 079_!_'!J27</f>
        <v>0</v>
      </c>
      <c r="K29" s="47">
        <f>'Форма 079_!_'!K27</f>
        <v>0</v>
      </c>
      <c r="L29" s="47">
        <f>'Форма 079_!_'!L27</f>
        <v>0</v>
      </c>
      <c r="M29" s="47">
        <f>'Форма 079_!_'!M27</f>
        <v>0</v>
      </c>
      <c r="N29" s="47">
        <f>'Форма 079_!_'!N27</f>
        <v>0</v>
      </c>
      <c r="O29" s="47">
        <f>'Форма 079_!_'!O27</f>
        <v>0</v>
      </c>
      <c r="P29" s="47">
        <f>'Форма 079_!_'!P27</f>
        <v>0</v>
      </c>
      <c r="Q29" s="47">
        <f>'Форма 079_!_'!Q27</f>
        <v>0</v>
      </c>
      <c r="R29" s="47">
        <f>'Форма 079_!_'!R27</f>
        <v>0</v>
      </c>
      <c r="S29" s="47">
        <f>'Форма 079_!_'!S27</f>
        <v>0</v>
      </c>
      <c r="T29" s="47">
        <f>'Форма 079_!_'!T27</f>
        <v>0</v>
      </c>
      <c r="U29" s="47">
        <f>'Форма 079_!_'!U27</f>
        <v>0</v>
      </c>
      <c r="V29" s="47">
        <f>'Форма 079_!_'!V27</f>
        <v>0</v>
      </c>
      <c r="W29" s="47">
        <f>'Форма 079_!_'!Y27</f>
        <v>0</v>
      </c>
      <c r="X29" s="47">
        <f>'Форма 079_!_'!Z27</f>
        <v>0</v>
      </c>
      <c r="Y29" s="47">
        <f>'Форма 079_!_'!AA27</f>
        <v>0</v>
      </c>
      <c r="Z29" s="47">
        <f>'Форма 079_!_'!AB27</f>
        <v>0</v>
      </c>
      <c r="AA29" s="47">
        <f>'Форма 079_!_'!W27</f>
        <v>0</v>
      </c>
      <c r="AB29" s="47">
        <f>'Форма 079_!_'!X27</f>
        <v>0</v>
      </c>
      <c r="AD29" s="16" t="str">
        <f t="shared" si="1"/>
        <v>Да</v>
      </c>
      <c r="AE29" s="16" t="str">
        <f t="shared" si="2"/>
        <v>Да</v>
      </c>
      <c r="AF29" s="16" t="str">
        <f t="shared" si="3"/>
        <v>Да</v>
      </c>
      <c r="AG29" s="16" t="str">
        <f t="shared" si="4"/>
        <v>Да</v>
      </c>
      <c r="AH29" s="16" t="str">
        <f t="shared" si="5"/>
        <v>Да</v>
      </c>
      <c r="AI29" s="16" t="str">
        <f t="shared" si="0"/>
        <v>Да</v>
      </c>
      <c r="AJ29" s="16" t="str">
        <f t="shared" si="0"/>
        <v>Да</v>
      </c>
      <c r="AK29" s="16" t="str">
        <f t="shared" si="6"/>
        <v>Да</v>
      </c>
      <c r="AL29" s="16" t="str">
        <f t="shared" si="7"/>
        <v>Да</v>
      </c>
      <c r="AM29" s="16" t="str">
        <f t="shared" si="8"/>
        <v>Да</v>
      </c>
    </row>
    <row r="30" spans="1:39" ht="21.75" customHeight="1" thickBot="1">
      <c r="A30" s="60">
        <v>9.2</v>
      </c>
      <c r="B30" s="21" t="s">
        <v>14</v>
      </c>
      <c r="C30" s="47">
        <f>'Форма 079_!_'!C28</f>
        <v>5.25</v>
      </c>
      <c r="D30" s="47">
        <f>'Форма 079_!_'!D28</f>
        <v>3</v>
      </c>
      <c r="E30" s="47">
        <f>'Форма 079_!_'!E28</f>
        <v>57.14</v>
      </c>
      <c r="F30" s="47">
        <f>'Форма 079_!_'!F28</f>
        <v>4</v>
      </c>
      <c r="G30" s="47">
        <f>'Форма 079_!_'!G28</f>
        <v>0</v>
      </c>
      <c r="H30" s="47">
        <f>'Форма 079_!_'!H28</f>
        <v>0</v>
      </c>
      <c r="I30" s="47">
        <f>'Форма 079_!_'!I28</f>
        <v>3</v>
      </c>
      <c r="J30" s="47">
        <f>'Форма 079_!_'!J28</f>
        <v>1</v>
      </c>
      <c r="K30" s="47">
        <f>'Форма 079_!_'!K28</f>
        <v>0</v>
      </c>
      <c r="L30" s="47">
        <f>'Форма 079_!_'!L28</f>
        <v>0</v>
      </c>
      <c r="M30" s="47">
        <f>'Форма 079_!_'!M28</f>
        <v>4</v>
      </c>
      <c r="N30" s="47">
        <f>'Форма 079_!_'!N28</f>
        <v>0</v>
      </c>
      <c r="O30" s="47">
        <f>'Форма 079_!_'!O28</f>
        <v>0</v>
      </c>
      <c r="P30" s="47">
        <f>'Форма 079_!_'!P28</f>
        <v>0</v>
      </c>
      <c r="Q30" s="47">
        <f>'Форма 079_!_'!Q28</f>
        <v>1</v>
      </c>
      <c r="R30" s="47">
        <f>'Форма 079_!_'!R28</f>
        <v>3</v>
      </c>
      <c r="S30" s="47">
        <f>'Форма 079_!_'!S28</f>
        <v>0</v>
      </c>
      <c r="T30" s="47">
        <f>'Форма 079_!_'!T28</f>
        <v>1</v>
      </c>
      <c r="U30" s="47">
        <f>'Форма 079_!_'!U28</f>
        <v>3</v>
      </c>
      <c r="V30" s="47">
        <f>'Форма 079_!_'!V28</f>
        <v>0</v>
      </c>
      <c r="W30" s="47">
        <f>'Форма 079_!_'!Y28</f>
        <v>1</v>
      </c>
      <c r="X30" s="47">
        <f>'Форма 079_!_'!Z28</f>
        <v>1</v>
      </c>
      <c r="Y30" s="47">
        <f>'Форма 079_!_'!AA28</f>
        <v>1</v>
      </c>
      <c r="Z30" s="47">
        <f>'Форма 079_!_'!AB28</f>
        <v>1</v>
      </c>
      <c r="AA30" s="47">
        <f>'Форма 079_!_'!W28</f>
        <v>0</v>
      </c>
      <c r="AB30" s="47">
        <f>'Форма 079_!_'!X28</f>
        <v>1</v>
      </c>
      <c r="AD30" s="16" t="str">
        <f t="shared" si="1"/>
        <v>Да</v>
      </c>
      <c r="AE30" s="16" t="str">
        <f t="shared" si="2"/>
        <v>Да</v>
      </c>
      <c r="AF30" s="16" t="str">
        <f t="shared" si="3"/>
        <v>Да</v>
      </c>
      <c r="AG30" s="16" t="str">
        <f t="shared" si="4"/>
        <v>Да</v>
      </c>
      <c r="AH30" s="16" t="str">
        <f t="shared" si="5"/>
        <v>Да</v>
      </c>
      <c r="AI30" s="16" t="str">
        <f t="shared" si="0"/>
        <v>Да</v>
      </c>
      <c r="AJ30" s="16" t="str">
        <f t="shared" si="0"/>
        <v>Да</v>
      </c>
      <c r="AK30" s="16" t="str">
        <f t="shared" si="6"/>
        <v>Да</v>
      </c>
      <c r="AL30" s="16" t="str">
        <f t="shared" si="7"/>
        <v>Да</v>
      </c>
      <c r="AM30" s="16" t="str">
        <f t="shared" si="8"/>
        <v>Да</v>
      </c>
    </row>
    <row r="31" spans="1:39" ht="21.75" customHeight="1" thickBot="1">
      <c r="A31" s="60">
        <v>9.3</v>
      </c>
      <c r="B31" s="21" t="s">
        <v>12</v>
      </c>
      <c r="C31" s="47">
        <f>'Форма 079_!_'!C29</f>
        <v>5.5</v>
      </c>
      <c r="D31" s="47">
        <f>'Форма 079_!_'!D29</f>
        <v>5.5</v>
      </c>
      <c r="E31" s="47">
        <f>'Форма 079_!_'!E29</f>
        <v>100</v>
      </c>
      <c r="F31" s="47">
        <f>'Форма 079_!_'!F29</f>
        <v>6</v>
      </c>
      <c r="G31" s="47">
        <f>'Форма 079_!_'!G29</f>
        <v>0</v>
      </c>
      <c r="H31" s="47">
        <f>'Форма 079_!_'!H29</f>
        <v>0</v>
      </c>
      <c r="I31" s="47">
        <f>'Форма 079_!_'!I29</f>
        <v>3</v>
      </c>
      <c r="J31" s="47">
        <f>'Форма 079_!_'!J29</f>
        <v>3</v>
      </c>
      <c r="K31" s="47">
        <f>'Форма 079_!_'!K29</f>
        <v>0</v>
      </c>
      <c r="L31" s="47">
        <f>'Форма 079_!_'!L29</f>
        <v>4</v>
      </c>
      <c r="M31" s="47">
        <f>'Форма 079_!_'!M29</f>
        <v>2</v>
      </c>
      <c r="N31" s="47">
        <f>'Форма 079_!_'!N29</f>
        <v>0</v>
      </c>
      <c r="O31" s="47">
        <f>'Форма 079_!_'!O29</f>
        <v>0</v>
      </c>
      <c r="P31" s="47">
        <f>'Форма 079_!_'!P29</f>
        <v>2</v>
      </c>
      <c r="Q31" s="47">
        <f>'Форма 079_!_'!Q29</f>
        <v>0</v>
      </c>
      <c r="R31" s="47">
        <f>'Форма 079_!_'!R29</f>
        <v>4</v>
      </c>
      <c r="S31" s="47">
        <f>'Форма 079_!_'!S29</f>
        <v>0</v>
      </c>
      <c r="T31" s="47">
        <f>'Форма 079_!_'!T29</f>
        <v>2</v>
      </c>
      <c r="U31" s="47">
        <f>'Форма 079_!_'!U29</f>
        <v>0</v>
      </c>
      <c r="V31" s="47">
        <f>'Форма 079_!_'!V29</f>
        <v>4</v>
      </c>
      <c r="W31" s="47">
        <f>'Форма 079_!_'!Y29</f>
        <v>1</v>
      </c>
      <c r="X31" s="47">
        <f>'Форма 079_!_'!Z29</f>
        <v>1</v>
      </c>
      <c r="Y31" s="47">
        <f>'Форма 079_!_'!AA29</f>
        <v>1</v>
      </c>
      <c r="Z31" s="47">
        <f>'Форма 079_!_'!AB29</f>
        <v>1</v>
      </c>
      <c r="AA31" s="47">
        <f>'Форма 079_!_'!W29</f>
        <v>0</v>
      </c>
      <c r="AB31" s="47">
        <f>'Форма 079_!_'!X29</f>
        <v>6</v>
      </c>
      <c r="AD31" s="16" t="str">
        <f t="shared" si="1"/>
        <v>Да</v>
      </c>
      <c r="AE31" s="16" t="str">
        <f t="shared" si="2"/>
        <v>Да</v>
      </c>
      <c r="AF31" s="16" t="str">
        <f t="shared" si="3"/>
        <v>Да</v>
      </c>
      <c r="AG31" s="16" t="str">
        <f t="shared" si="4"/>
        <v>Да</v>
      </c>
      <c r="AH31" s="16" t="str">
        <f t="shared" si="5"/>
        <v>Да</v>
      </c>
      <c r="AI31" s="16" t="str">
        <f t="shared" si="0"/>
        <v>Да</v>
      </c>
      <c r="AJ31" s="16" t="str">
        <f t="shared" si="0"/>
        <v>Да</v>
      </c>
      <c r="AK31" s="16" t="str">
        <f t="shared" si="6"/>
        <v>Да</v>
      </c>
      <c r="AL31" s="16" t="str">
        <f t="shared" si="7"/>
        <v>Да</v>
      </c>
      <c r="AM31" s="16" t="str">
        <f t="shared" si="8"/>
        <v>Да</v>
      </c>
    </row>
    <row r="32" spans="1:39" ht="21.75" customHeight="1" thickBot="1">
      <c r="A32" s="60">
        <v>10</v>
      </c>
      <c r="B32" s="34" t="s">
        <v>25</v>
      </c>
      <c r="C32" s="47">
        <f>'Форма 079_!_'!C30</f>
        <v>3</v>
      </c>
      <c r="D32" s="47">
        <f>'Форма 079_!_'!D30</f>
        <v>1</v>
      </c>
      <c r="E32" s="47">
        <f>'Форма 079_!_'!E30</f>
        <v>33.33</v>
      </c>
      <c r="F32" s="47">
        <f>'Форма 079_!_'!F30</f>
        <v>1</v>
      </c>
      <c r="G32" s="47">
        <f>'Форма 079_!_'!G30</f>
        <v>0</v>
      </c>
      <c r="H32" s="47">
        <f>'Форма 079_!_'!H30</f>
        <v>0</v>
      </c>
      <c r="I32" s="47">
        <f>'Форма 079_!_'!I30</f>
        <v>1</v>
      </c>
      <c r="J32" s="47">
        <f>'Форма 079_!_'!J30</f>
        <v>0</v>
      </c>
      <c r="K32" s="47">
        <f>'Форма 079_!_'!K30</f>
        <v>0</v>
      </c>
      <c r="L32" s="47">
        <f>'Форма 079_!_'!L30</f>
        <v>0</v>
      </c>
      <c r="M32" s="47">
        <f>'Форма 079_!_'!M30</f>
        <v>0</v>
      </c>
      <c r="N32" s="47">
        <f>'Форма 079_!_'!N30</f>
        <v>1</v>
      </c>
      <c r="O32" s="47">
        <f>'Форма 079_!_'!O30</f>
        <v>0</v>
      </c>
      <c r="P32" s="47">
        <f>'Форма 079_!_'!P30</f>
        <v>1</v>
      </c>
      <c r="Q32" s="47">
        <f>'Форма 079_!_'!Q30</f>
        <v>0</v>
      </c>
      <c r="R32" s="47">
        <f>'Форма 079_!_'!R30</f>
        <v>0</v>
      </c>
      <c r="S32" s="47">
        <f>'Форма 079_!_'!S30</f>
        <v>0</v>
      </c>
      <c r="T32" s="47">
        <f>'Форма 079_!_'!T30</f>
        <v>0</v>
      </c>
      <c r="U32" s="47">
        <f>'Форма 079_!_'!U30</f>
        <v>1</v>
      </c>
      <c r="V32" s="47">
        <f>'Форма 079_!_'!V30</f>
        <v>0</v>
      </c>
      <c r="W32" s="47">
        <f>'Форма 079_!_'!Y30</f>
        <v>0</v>
      </c>
      <c r="X32" s="47">
        <f>'Форма 079_!_'!Z30</f>
        <v>0</v>
      </c>
      <c r="Y32" s="47">
        <f>'Форма 079_!_'!AA30</f>
        <v>0</v>
      </c>
      <c r="Z32" s="47">
        <f>'Форма 079_!_'!AB30</f>
        <v>0</v>
      </c>
      <c r="AA32" s="47">
        <f>'Форма 079_!_'!W30</f>
        <v>0</v>
      </c>
      <c r="AB32" s="47">
        <f>'Форма 079_!_'!X30</f>
        <v>0</v>
      </c>
      <c r="AD32" s="16" t="str">
        <f t="shared" si="1"/>
        <v>Да</v>
      </c>
      <c r="AE32" s="16" t="str">
        <f t="shared" si="2"/>
        <v>Да</v>
      </c>
      <c r="AF32" s="16" t="str">
        <f t="shared" si="3"/>
        <v>Да</v>
      </c>
      <c r="AG32" s="16" t="str">
        <f t="shared" si="4"/>
        <v>Да</v>
      </c>
      <c r="AH32" s="16" t="str">
        <f t="shared" si="5"/>
        <v>Да</v>
      </c>
      <c r="AI32" s="16" t="str">
        <f t="shared" si="0"/>
        <v>Да</v>
      </c>
      <c r="AJ32" s="16" t="str">
        <f t="shared" si="0"/>
        <v>Да</v>
      </c>
      <c r="AK32" s="16" t="str">
        <f t="shared" si="6"/>
        <v>Да</v>
      </c>
      <c r="AL32" s="16" t="str">
        <f t="shared" si="7"/>
        <v>Да</v>
      </c>
      <c r="AM32" s="16" t="str">
        <f t="shared" si="8"/>
        <v>Да</v>
      </c>
    </row>
    <row r="33" spans="1:39" ht="21.75" customHeight="1" thickBot="1">
      <c r="A33" s="67"/>
      <c r="B33" s="68" t="s">
        <v>79</v>
      </c>
      <c r="C33" s="47">
        <f>'Форма 079_!_'!C22</f>
        <v>12</v>
      </c>
      <c r="D33" s="47">
        <f>'Форма 079_!_'!D22</f>
        <v>12</v>
      </c>
      <c r="E33" s="47">
        <f>'Форма 079_!_'!E22</f>
        <v>100</v>
      </c>
      <c r="F33" s="47">
        <f>'Форма 079_!_'!F22</f>
        <v>10</v>
      </c>
      <c r="G33" s="47">
        <f>'Форма 079_!_'!G22</f>
        <v>0</v>
      </c>
      <c r="H33" s="47">
        <f>'Форма 079_!_'!H22</f>
        <v>1</v>
      </c>
      <c r="I33" s="47">
        <f>'Форма 079_!_'!I22</f>
        <v>8</v>
      </c>
      <c r="J33" s="47">
        <f>'Форма 079_!_'!J22</f>
        <v>1</v>
      </c>
      <c r="K33" s="47">
        <f>'Форма 079_!_'!K22</f>
        <v>0</v>
      </c>
      <c r="L33" s="47">
        <f>'Форма 079_!_'!L22</f>
        <v>1</v>
      </c>
      <c r="M33" s="47">
        <f>'Форма 079_!_'!M22</f>
        <v>8</v>
      </c>
      <c r="N33" s="47">
        <f>'Форма 079_!_'!N22</f>
        <v>1</v>
      </c>
      <c r="O33" s="47">
        <f>'Форма 079_!_'!O22</f>
        <v>0</v>
      </c>
      <c r="P33" s="47">
        <f>'Форма 079_!_'!P22</f>
        <v>6</v>
      </c>
      <c r="Q33" s="47">
        <f>'Форма 079_!_'!Q22</f>
        <v>2</v>
      </c>
      <c r="R33" s="47">
        <f>'Форма 079_!_'!R22</f>
        <v>2</v>
      </c>
      <c r="S33" s="47">
        <f>'Форма 079_!_'!S22</f>
        <v>0</v>
      </c>
      <c r="T33" s="47">
        <f>'Форма 079_!_'!T22</f>
        <v>8</v>
      </c>
      <c r="U33" s="47">
        <f>'Форма 079_!_'!U22</f>
        <v>1</v>
      </c>
      <c r="V33" s="47">
        <f>'Форма 079_!_'!V22</f>
        <v>1</v>
      </c>
      <c r="W33" s="47">
        <f>'Форма 079_!_'!Y22</f>
        <v>0</v>
      </c>
      <c r="X33" s="47">
        <f>'Форма 079_!_'!Z22</f>
        <v>0</v>
      </c>
      <c r="Y33" s="47">
        <f>'Форма 079_!_'!AA22</f>
        <v>0</v>
      </c>
      <c r="Z33" s="47">
        <f>'Форма 079_!_'!AB22</f>
        <v>0</v>
      </c>
      <c r="AA33" s="47">
        <f>'Форма 079_!_'!W22</f>
        <v>1</v>
      </c>
      <c r="AB33" s="47">
        <f>'Форма 079_!_'!X22</f>
        <v>0</v>
      </c>
      <c r="AD33" s="54"/>
      <c r="AE33" s="51"/>
      <c r="AF33" s="51"/>
      <c r="AG33" s="51"/>
      <c r="AH33" s="51"/>
      <c r="AI33" s="51"/>
      <c r="AJ33" s="51"/>
      <c r="AK33" s="51"/>
      <c r="AL33" s="69"/>
      <c r="AM33" s="69"/>
    </row>
    <row r="34" spans="1:37" ht="21.75" customHeight="1" thickBot="1">
      <c r="A34" s="31"/>
      <c r="B34" s="32"/>
      <c r="C34" s="37"/>
      <c r="D34" s="38"/>
      <c r="E34" s="33">
        <f aca="true" t="shared" si="9" ref="E34">ROUND(D34/IF(C34=0,1,C34)*100,2)</f>
        <v>0</v>
      </c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1"/>
      <c r="W34" s="42"/>
      <c r="X34" s="40"/>
      <c r="Y34" s="41"/>
      <c r="Z34" s="40"/>
      <c r="AA34" s="41"/>
      <c r="AB34" s="40"/>
      <c r="AD34" s="54" t="str">
        <f t="shared" si="1"/>
        <v>Да</v>
      </c>
      <c r="AE34" s="51" t="str">
        <f t="shared" si="2"/>
        <v>Да</v>
      </c>
      <c r="AF34" s="51" t="str">
        <f t="shared" si="3"/>
        <v>Да</v>
      </c>
      <c r="AG34" s="51" t="str">
        <f t="shared" si="4"/>
        <v>Да</v>
      </c>
      <c r="AH34" s="51" t="str">
        <f t="shared" si="5"/>
        <v>Да</v>
      </c>
      <c r="AI34" s="51" t="str">
        <f t="shared" si="0"/>
        <v>Да</v>
      </c>
      <c r="AJ34" s="51" t="str">
        <f t="shared" si="0"/>
        <v>Да</v>
      </c>
      <c r="AK34" s="51" t="str">
        <f t="shared" si="6"/>
        <v>Да</v>
      </c>
    </row>
    <row r="35" spans="2:25" ht="11.25" customHeight="1">
      <c r="B35" s="27"/>
      <c r="C35" s="43"/>
      <c r="D35" s="43"/>
      <c r="E35" s="28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</row>
    <row r="36" spans="1:28" ht="12.75">
      <c r="A36" s="122" t="s">
        <v>62</v>
      </c>
      <c r="B36" s="122"/>
      <c r="C36" s="22" t="str">
        <f>IF(C20+C21+C22+C23+C24+C25+C26+C27+C28+C32=0,"0",IF(C20&gt;C21+C22+C23+C24+C25+C26+C27+C28+C32,"Да","не верно"))</f>
        <v>Да</v>
      </c>
      <c r="D36" s="22" t="str">
        <f>IF(D20+D21+D22+D23+D24+D25+D26+D27+D28+D32=0,"0",IF(D20&gt;D21+D22+D23+D24+D25+D26+D27+D28+D32,"Да","не верно"))</f>
        <v>Да</v>
      </c>
      <c r="E36" s="23"/>
      <c r="F36" s="22" t="str">
        <f>IF(F20+F21+F22+F23+F24+F25+F26+F27+F28+F32=0,"0",IF(F20&gt;F21+F22+F23+F24+F25+F26+F27+F28+F32,"Да","не верно"))</f>
        <v>Да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2" t="str">
        <f>IF(W21+W22+W23+W24+W25+W26+W27+W28+W32&lt;=W20,"Да","нет")</f>
        <v>Да</v>
      </c>
      <c r="X36" s="22" t="str">
        <f>IF(X21+X22+X23+X24+X25+X26+X27+X28+X32&lt;=X20,"Да","нет")</f>
        <v>Да</v>
      </c>
      <c r="Y36" s="22" t="str">
        <f>IF(Y21+Y22+Y23+Y24+Y25+Y26+Y27+Y28+Y32&lt;=Y20,"Да","нет")</f>
        <v>Да</v>
      </c>
      <c r="Z36" s="22" t="str">
        <f>IF(Z21+Z22+Z23+Z24+Z25+Z26+Z27+Z28+Z32&lt;=Z20,"Да","нет")</f>
        <v>Да</v>
      </c>
      <c r="AA36" s="66"/>
      <c r="AB36" s="66"/>
    </row>
    <row r="37" spans="2:25" ht="15.75" thickBo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45" t="str">
        <f>IF(AND((W20-SUM(W21:W23)-W24-W25-W26-W27-W28-W32)&gt;=(X20-SUM(X21:X23)-X24-X25-X26-X27-X28-X32),(X20-SUM(X21:X23)-X24-X25-X26-X27-X28-X32)&gt;=(Y20-SUM(Y21:Y23)-Y24-Y25-Y26-Y27-Y28-Y32)),"Да","нет")</f>
        <v>Да</v>
      </c>
      <c r="Y37" s="30"/>
    </row>
    <row r="38" spans="3:22" ht="135.75" customHeight="1" thickBot="1">
      <c r="C38" s="137" t="s">
        <v>53</v>
      </c>
      <c r="D38" s="138"/>
      <c r="E38" s="138"/>
      <c r="F38" s="139"/>
      <c r="G38" s="1"/>
      <c r="H38" s="140" t="s">
        <v>63</v>
      </c>
      <c r="I38" s="141"/>
      <c r="J38" s="141"/>
      <c r="K38" s="142"/>
      <c r="L38" s="1"/>
      <c r="M38" s="140" t="s">
        <v>64</v>
      </c>
      <c r="N38" s="141"/>
      <c r="O38" s="141"/>
      <c r="P38" s="142"/>
      <c r="Q38" s="1"/>
      <c r="R38" s="143" t="s">
        <v>65</v>
      </c>
      <c r="S38" s="144"/>
      <c r="T38" s="144"/>
      <c r="U38" s="144"/>
      <c r="V38" s="145"/>
    </row>
    <row r="40" spans="2:7" ht="12.75">
      <c r="B40" s="14" t="s">
        <v>17</v>
      </c>
      <c r="C40" s="134"/>
      <c r="D40" s="134"/>
      <c r="E40" s="134"/>
      <c r="F40" s="134"/>
      <c r="G40" s="134"/>
    </row>
    <row r="41" spans="2:5" ht="12.75">
      <c r="B41" s="14"/>
      <c r="C41" s="14"/>
      <c r="D41" s="14"/>
      <c r="E41" s="14"/>
    </row>
    <row r="42" spans="2:5" ht="12.75">
      <c r="B42" s="14" t="s">
        <v>50</v>
      </c>
      <c r="C42" s="134"/>
      <c r="D42" s="134"/>
      <c r="E42" s="134"/>
    </row>
    <row r="43" spans="2:5" ht="12.75">
      <c r="B43" s="14"/>
      <c r="C43" s="14"/>
      <c r="D43" s="14"/>
      <c r="E43" s="14"/>
    </row>
    <row r="53" ht="12.75">
      <c r="E53" s="29"/>
    </row>
  </sheetData>
  <mergeCells count="27">
    <mergeCell ref="C40:G40"/>
    <mergeCell ref="C42:E42"/>
    <mergeCell ref="AD18:AM18"/>
    <mergeCell ref="A36:B36"/>
    <mergeCell ref="C38:F38"/>
    <mergeCell ref="H38:K38"/>
    <mergeCell ref="M38:P38"/>
    <mergeCell ref="R38:V38"/>
    <mergeCell ref="W16:W18"/>
    <mergeCell ref="X16:Y17"/>
    <mergeCell ref="Z16:Z18"/>
    <mergeCell ref="AA16:AA18"/>
    <mergeCell ref="AB16:AB18"/>
    <mergeCell ref="G17:J17"/>
    <mergeCell ref="K17:N17"/>
    <mergeCell ref="O17:R17"/>
    <mergeCell ref="S17:V17"/>
    <mergeCell ref="E10:T10"/>
    <mergeCell ref="K12:L12"/>
    <mergeCell ref="M12:N12"/>
    <mergeCell ref="I14:P14"/>
    <mergeCell ref="G16:V16"/>
    <mergeCell ref="A16:A18"/>
    <mergeCell ref="B16:B18"/>
    <mergeCell ref="C16:D17"/>
    <mergeCell ref="E16:E18"/>
    <mergeCell ref="F16:F18"/>
  </mergeCells>
  <conditionalFormatting sqref="I14:P14">
    <cfRule type="cellIs" priority="3" dxfId="0" operator="equal" stopIfTrue="1">
      <formula>$T$14</formula>
    </cfRule>
  </conditionalFormatting>
  <conditionalFormatting sqref="C40:G40">
    <cfRule type="cellIs" priority="2" dxfId="0" operator="equal" stopIfTrue="1">
      <formula>$G$51</formula>
    </cfRule>
  </conditionalFormatting>
  <conditionalFormatting sqref="C42:E42">
    <cfRule type="cellIs" priority="1" dxfId="0" operator="equal" stopIfTrue="1">
      <formula>$K$52</formula>
    </cfRule>
  </conditionalFormatting>
  <dataValidations count="4">
    <dataValidation type="list" allowBlank="1" showInputMessage="1" showErrorMessage="1" sqref="M12:N12">
      <formula1>$M$1:$M$8</formula1>
    </dataValidation>
    <dataValidation type="list" allowBlank="1" showInputMessage="1" showErrorMessage="1" sqref="K12:L12">
      <formula1>$L$1:$L$4</formula1>
    </dataValidation>
    <dataValidation type="whole" operator="greaterThan" allowBlank="1" showInputMessage="1" showErrorMessage="1" errorTitle="Внимание!" error="Вводятся только числовые значения больше 0" sqref="F34:Y35 Z34:AB34">
      <formula1>0</formula1>
    </dataValidation>
    <dataValidation type="decimal" operator="greaterThan" allowBlank="1" showInputMessage="1" showErrorMessage="1" errorTitle="Внимание!" error="Вводятся только числовые значения больше 0" sqref="C34:D35">
      <formula1>0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2016-04-27T09:19:30Z</cp:lastPrinted>
  <dcterms:created xsi:type="dcterms:W3CDTF">2013-07-01T06:27:35Z</dcterms:created>
  <dcterms:modified xsi:type="dcterms:W3CDTF">2023-04-06T13:19:41Z</dcterms:modified>
  <cp:category/>
  <cp:version/>
  <cp:contentType/>
  <cp:contentStatus/>
</cp:coreProperties>
</file>