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adry\Documents\ОТДЕЛ КАДРОВ\ОТЧЕТЫ ПО КАДРАМ\Отчеты\Отчеты 079, 687,\079\"/>
    </mc:Choice>
  </mc:AlternateContent>
  <xr:revisionPtr revIDLastSave="0" documentId="13_ncr:1_{892CB69B-B96E-446D-992C-F0462FAFCD74}" xr6:coauthVersionLast="47" xr6:coauthVersionMax="47" xr10:uidLastSave="{00000000-0000-0000-0000-000000000000}"/>
  <workbookProtection workbookPassword="CF3C" lockStructure="1"/>
  <bookViews>
    <workbookView xWindow="-120" yWindow="-120" windowWidth="29040" windowHeight="15840" xr2:uid="{00000000-000D-0000-FFFF-FFFF00000000}"/>
  </bookViews>
  <sheets>
    <sheet name="Форма 079_!_" sheetId="1" r:id="rId1"/>
    <sheet name="Форма 079" sheetId="2" state="hidden" r:id="rId2"/>
  </sheets>
  <definedNames>
    <definedName name="_xlnm.Print_Area" localSheetId="1">'Форма 079'!$A$9:$Z$43</definedName>
    <definedName name="_xlnm.Print_Area" localSheetId="0">'Форма 079_!_'!$A$9:$AC$43</definedName>
  </definedNames>
  <calcPr calcId="191029" iterateDelta="1E-4"/>
</workbook>
</file>

<file path=xl/calcChain.xml><?xml version="1.0" encoding="utf-8"?>
<calcChain xmlns="http://schemas.openxmlformats.org/spreadsheetml/2006/main">
  <c r="AC37" i="1" l="1"/>
  <c r="AD37" i="1"/>
  <c r="AE37" i="1"/>
  <c r="AB37" i="1"/>
  <c r="AT21" i="1"/>
  <c r="AU21" i="1"/>
  <c r="AT22" i="1"/>
  <c r="AU22" i="1"/>
  <c r="AT23" i="1"/>
  <c r="AU23" i="1"/>
  <c r="AT24" i="1"/>
  <c r="AU24" i="1"/>
  <c r="AT25" i="1"/>
  <c r="AU25" i="1"/>
  <c r="AT26" i="1"/>
  <c r="AU26" i="1"/>
  <c r="AT27" i="1"/>
  <c r="AU27" i="1"/>
  <c r="AT28" i="1"/>
  <c r="AU28" i="1"/>
  <c r="AT30" i="1"/>
  <c r="AU30" i="1"/>
  <c r="AT31" i="1"/>
  <c r="AU31" i="1"/>
  <c r="AT32" i="1"/>
  <c r="AU32" i="1"/>
  <c r="AT33" i="1"/>
  <c r="AU33" i="1"/>
  <c r="AT34" i="1"/>
  <c r="AU34" i="1"/>
  <c r="AU20" i="1"/>
  <c r="AT20" i="1"/>
  <c r="AH21" i="1"/>
  <c r="AH22" i="1"/>
  <c r="AH23" i="1"/>
  <c r="AH24" i="1"/>
  <c r="AH25" i="1"/>
  <c r="AH26" i="1"/>
  <c r="AH27" i="1"/>
  <c r="AH28" i="1"/>
  <c r="AH30" i="1"/>
  <c r="AH31" i="1"/>
  <c r="AH32" i="1"/>
  <c r="AH33" i="1"/>
  <c r="AH34" i="1"/>
  <c r="AH20" i="1"/>
  <c r="AD20" i="2"/>
  <c r="AE20" i="2"/>
  <c r="AD21" i="2"/>
  <c r="AE21" i="2"/>
  <c r="AD22" i="2"/>
  <c r="AE22" i="2"/>
  <c r="AD23" i="2"/>
  <c r="AE23" i="2"/>
  <c r="AD24" i="2"/>
  <c r="AE24" i="2"/>
  <c r="AD25" i="2"/>
  <c r="AE25" i="2"/>
  <c r="AD26" i="2"/>
  <c r="AE26" i="2"/>
  <c r="AD27" i="2"/>
  <c r="AE27" i="2"/>
  <c r="AD29" i="2"/>
  <c r="AE29" i="2"/>
  <c r="AD30" i="2"/>
  <c r="AE30" i="2"/>
  <c r="AD31" i="2"/>
  <c r="AE31" i="2"/>
  <c r="AD32" i="2"/>
  <c r="AE32" i="2"/>
  <c r="AD33" i="2"/>
  <c r="AE33" i="2"/>
  <c r="AC33" i="2"/>
  <c r="AC32" i="2"/>
  <c r="AC31" i="2"/>
  <c r="AC30" i="2"/>
  <c r="AC29" i="2"/>
  <c r="AC27" i="2"/>
  <c r="AC26" i="2"/>
  <c r="AC25" i="2"/>
  <c r="AC24" i="2"/>
  <c r="AC23" i="2"/>
  <c r="AC22" i="2"/>
  <c r="AC21" i="2"/>
  <c r="AC20" i="2"/>
  <c r="G29" i="1"/>
  <c r="G36" i="1" s="1"/>
  <c r="AD28" i="2"/>
  <c r="I14" i="2"/>
  <c r="M12" i="2"/>
  <c r="K12" i="2"/>
  <c r="Z9" i="2"/>
  <c r="AS21" i="1"/>
  <c r="AS22" i="1"/>
  <c r="AS23" i="1"/>
  <c r="AS24" i="1"/>
  <c r="AS25" i="1"/>
  <c r="AS26" i="1"/>
  <c r="AS27" i="1"/>
  <c r="AS28" i="1"/>
  <c r="AS30" i="1"/>
  <c r="AS31" i="1"/>
  <c r="AS32" i="1"/>
  <c r="AS33" i="1"/>
  <c r="AS34" i="1"/>
  <c r="AS20" i="1"/>
  <c r="AR21" i="1"/>
  <c r="AR22" i="1"/>
  <c r="AR23" i="1"/>
  <c r="AR24" i="1"/>
  <c r="AR25" i="1"/>
  <c r="AR26" i="1"/>
  <c r="AR27" i="1"/>
  <c r="AR28" i="1"/>
  <c r="AR30" i="1"/>
  <c r="AR31" i="1"/>
  <c r="AR32" i="1"/>
  <c r="AR33" i="1"/>
  <c r="AR34" i="1"/>
  <c r="AR20" i="1"/>
  <c r="AG25" i="1"/>
  <c r="AI25" i="1"/>
  <c r="AJ25" i="1"/>
  <c r="AK25" i="1"/>
  <c r="AL25" i="1"/>
  <c r="AM25" i="1"/>
  <c r="AN25" i="1"/>
  <c r="AO25" i="1"/>
  <c r="AP25" i="1"/>
  <c r="AQ25" i="1"/>
  <c r="Z29" i="1"/>
  <c r="Z36" i="1" s="1"/>
  <c r="AA29" i="1"/>
  <c r="AA36" i="1" s="1"/>
  <c r="C21" i="2"/>
  <c r="D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C22" i="2"/>
  <c r="D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C23" i="2"/>
  <c r="D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C24" i="2"/>
  <c r="D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C25" i="2"/>
  <c r="D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C26" i="2"/>
  <c r="D26" i="2"/>
  <c r="F26" i="2"/>
  <c r="AN26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AM26" i="2" s="1"/>
  <c r="Y26" i="2"/>
  <c r="Z26" i="2"/>
  <c r="AP26" i="2" s="1"/>
  <c r="AA26" i="2"/>
  <c r="AB26" i="2"/>
  <c r="C27" i="2"/>
  <c r="D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C29" i="2"/>
  <c r="D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C30" i="2"/>
  <c r="D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C31" i="2"/>
  <c r="D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C32" i="2"/>
  <c r="D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C33" i="2"/>
  <c r="D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D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C20" i="2"/>
  <c r="AN34" i="2"/>
  <c r="AM34" i="2"/>
  <c r="AL34" i="2"/>
  <c r="AK34" i="2"/>
  <c r="AJ34" i="2"/>
  <c r="AI34" i="2"/>
  <c r="AH34" i="2"/>
  <c r="AG34" i="2"/>
  <c r="E34" i="2"/>
  <c r="E25" i="1"/>
  <c r="E33" i="2" s="1"/>
  <c r="E23" i="1"/>
  <c r="E23" i="2" s="1"/>
  <c r="E22" i="1"/>
  <c r="E22" i="2" s="1"/>
  <c r="E21" i="1"/>
  <c r="E21" i="2" s="1"/>
  <c r="AQ23" i="1"/>
  <c r="AP23" i="1"/>
  <c r="AO23" i="1"/>
  <c r="AN23" i="1"/>
  <c r="AM23" i="1"/>
  <c r="AL23" i="1"/>
  <c r="AK23" i="1"/>
  <c r="AJ23" i="1"/>
  <c r="AI23" i="1"/>
  <c r="AG23" i="1"/>
  <c r="AQ22" i="1"/>
  <c r="AP22" i="1"/>
  <c r="AO22" i="1"/>
  <c r="AN22" i="1"/>
  <c r="AM22" i="1"/>
  <c r="AL22" i="1"/>
  <c r="AK22" i="1"/>
  <c r="AJ22" i="1"/>
  <c r="AI22" i="1"/>
  <c r="AG22" i="1"/>
  <c r="AQ21" i="1"/>
  <c r="AP21" i="1"/>
  <c r="AO21" i="1"/>
  <c r="AN21" i="1"/>
  <c r="AM21" i="1"/>
  <c r="AL21" i="1"/>
  <c r="AK21" i="1"/>
  <c r="AJ21" i="1"/>
  <c r="AI21" i="1"/>
  <c r="AG21" i="1"/>
  <c r="AQ24" i="1"/>
  <c r="AQ26" i="1"/>
  <c r="AQ27" i="1"/>
  <c r="AQ28" i="1"/>
  <c r="AB29" i="1"/>
  <c r="AB36" i="1" s="1"/>
  <c r="AE29" i="1"/>
  <c r="Z28" i="2" s="1"/>
  <c r="AQ30" i="1"/>
  <c r="AQ31" i="1"/>
  <c r="AQ32" i="1"/>
  <c r="AQ33" i="1"/>
  <c r="AQ20" i="1"/>
  <c r="AP24" i="1"/>
  <c r="AP26" i="1"/>
  <c r="AP27" i="1"/>
  <c r="AP28" i="1"/>
  <c r="AP30" i="1"/>
  <c r="AP31" i="1"/>
  <c r="AP32" i="1"/>
  <c r="AP33" i="1"/>
  <c r="AP20" i="1"/>
  <c r="AC29" i="1"/>
  <c r="X28" i="2" s="1"/>
  <c r="AD29" i="1"/>
  <c r="Y28" i="2" s="1"/>
  <c r="AN24" i="1"/>
  <c r="AN26" i="1"/>
  <c r="AN27" i="1"/>
  <c r="AN28" i="1"/>
  <c r="AN30" i="1"/>
  <c r="AN31" i="1"/>
  <c r="AN32" i="1"/>
  <c r="AN33" i="1"/>
  <c r="AN34" i="1"/>
  <c r="AN20" i="1"/>
  <c r="D29" i="1"/>
  <c r="D28" i="2" s="1"/>
  <c r="F29" i="1"/>
  <c r="AT29" i="1" s="1"/>
  <c r="C29" i="1"/>
  <c r="C28" i="2" s="1"/>
  <c r="AG24" i="1"/>
  <c r="AI24" i="1"/>
  <c r="AJ24" i="1"/>
  <c r="AK24" i="1"/>
  <c r="AL24" i="1"/>
  <c r="AM24" i="1"/>
  <c r="AO24" i="1"/>
  <c r="AG26" i="1"/>
  <c r="AI26" i="1"/>
  <c r="AJ26" i="1"/>
  <c r="AK26" i="1"/>
  <c r="AL26" i="1"/>
  <c r="AM26" i="1"/>
  <c r="AO26" i="1"/>
  <c r="AG27" i="1"/>
  <c r="AI27" i="1"/>
  <c r="AJ27" i="1"/>
  <c r="AK27" i="1"/>
  <c r="AL27" i="1"/>
  <c r="AM27" i="1"/>
  <c r="AO27" i="1"/>
  <c r="AG28" i="1"/>
  <c r="AI28" i="1"/>
  <c r="AJ28" i="1"/>
  <c r="AK28" i="1"/>
  <c r="AL28" i="1"/>
  <c r="AM28" i="1"/>
  <c r="AO28" i="1"/>
  <c r="H29" i="1"/>
  <c r="G28" i="2" s="1"/>
  <c r="I29" i="1"/>
  <c r="H28" i="2" s="1"/>
  <c r="J29" i="1"/>
  <c r="I28" i="2" s="1"/>
  <c r="K29" i="1"/>
  <c r="J28" i="2" s="1"/>
  <c r="N29" i="1"/>
  <c r="K28" i="2" s="1"/>
  <c r="O29" i="1"/>
  <c r="L28" i="2" s="1"/>
  <c r="P29" i="1"/>
  <c r="M28" i="2" s="1"/>
  <c r="Q29" i="1"/>
  <c r="N28" i="2" s="1"/>
  <c r="R29" i="1"/>
  <c r="O28" i="2" s="1"/>
  <c r="S29" i="1"/>
  <c r="P28" i="2" s="1"/>
  <c r="T29" i="1"/>
  <c r="Q28" i="2" s="1"/>
  <c r="U29" i="1"/>
  <c r="R28" i="2" s="1"/>
  <c r="V29" i="1"/>
  <c r="S28" i="2" s="1"/>
  <c r="W29" i="1"/>
  <c r="T28" i="2" s="1"/>
  <c r="X29" i="1"/>
  <c r="U28" i="2" s="1"/>
  <c r="Y29" i="1"/>
  <c r="V28" i="2" s="1"/>
  <c r="AG30" i="1"/>
  <c r="AI30" i="1"/>
  <c r="AJ30" i="1"/>
  <c r="AK30" i="1"/>
  <c r="AL30" i="1"/>
  <c r="AM30" i="1"/>
  <c r="AO30" i="1"/>
  <c r="AG31" i="1"/>
  <c r="AI31" i="1"/>
  <c r="AJ31" i="1"/>
  <c r="AK31" i="1"/>
  <c r="AL31" i="1"/>
  <c r="AM31" i="1"/>
  <c r="AO31" i="1"/>
  <c r="AG32" i="1"/>
  <c r="AI32" i="1"/>
  <c r="AJ32" i="1"/>
  <c r="AK32" i="1"/>
  <c r="AL32" i="1"/>
  <c r="AM32" i="1"/>
  <c r="AO32" i="1"/>
  <c r="AG33" i="1"/>
  <c r="AI33" i="1"/>
  <c r="AJ33" i="1"/>
  <c r="AK33" i="1"/>
  <c r="AL33" i="1"/>
  <c r="AM33" i="1"/>
  <c r="AO33" i="1"/>
  <c r="AG34" i="1"/>
  <c r="AI34" i="1"/>
  <c r="AJ34" i="1"/>
  <c r="AK34" i="1"/>
  <c r="AL34" i="1"/>
  <c r="AM34" i="1"/>
  <c r="AO34" i="1"/>
  <c r="AL20" i="1"/>
  <c r="AK20" i="1"/>
  <c r="AJ20" i="1"/>
  <c r="E27" i="1"/>
  <c r="E26" i="2" s="1"/>
  <c r="E28" i="1"/>
  <c r="E27" i="2" s="1"/>
  <c r="E20" i="1"/>
  <c r="E20" i="2" s="1"/>
  <c r="E24" i="1"/>
  <c r="E24" i="2" s="1"/>
  <c r="E26" i="1"/>
  <c r="E25" i="2" s="1"/>
  <c r="E33" i="1"/>
  <c r="E32" i="2" s="1"/>
  <c r="AO20" i="1"/>
  <c r="AM20" i="1"/>
  <c r="AI20" i="1"/>
  <c r="AG20" i="1"/>
  <c r="E30" i="1"/>
  <c r="E29" i="2" s="1"/>
  <c r="E31" i="1"/>
  <c r="E30" i="2" s="1"/>
  <c r="E32" i="1"/>
  <c r="E31" i="2" s="1"/>
  <c r="AL21" i="2" l="1"/>
  <c r="AP22" i="2"/>
  <c r="AM24" i="2"/>
  <c r="AA28" i="2"/>
  <c r="AO27" i="2"/>
  <c r="AO23" i="2"/>
  <c r="AG24" i="2"/>
  <c r="D36" i="1"/>
  <c r="AU29" i="1"/>
  <c r="AH29" i="1"/>
  <c r="AG31" i="2"/>
  <c r="AN21" i="2"/>
  <c r="E29" i="1"/>
  <c r="E28" i="2" s="1"/>
  <c r="AG29" i="1"/>
  <c r="AB28" i="2"/>
  <c r="AR29" i="1"/>
  <c r="AS29" i="1"/>
  <c r="AQ29" i="1"/>
  <c r="AE36" i="1"/>
  <c r="AC36" i="1"/>
  <c r="AD36" i="1"/>
  <c r="AN22" i="2"/>
  <c r="AG23" i="2"/>
  <c r="AN27" i="2"/>
  <c r="AM25" i="2"/>
  <c r="AG25" i="2"/>
  <c r="AO24" i="2"/>
  <c r="AP23" i="2"/>
  <c r="AM21" i="2"/>
  <c r="AK21" i="2"/>
  <c r="AG21" i="2"/>
  <c r="AE28" i="2"/>
  <c r="AO21" i="2"/>
  <c r="AC28" i="2"/>
  <c r="AJ24" i="2"/>
  <c r="AJ27" i="2"/>
  <c r="AI27" i="2"/>
  <c r="AK26" i="2"/>
  <c r="AH26" i="2"/>
  <c r="AK23" i="2"/>
  <c r="AI23" i="2"/>
  <c r="AH21" i="2"/>
  <c r="AO22" i="2"/>
  <c r="AP21" i="2"/>
  <c r="AH23" i="2"/>
  <c r="AM22" i="2"/>
  <c r="AK22" i="2"/>
  <c r="AJ22" i="2"/>
  <c r="AI22" i="2"/>
  <c r="AO20" i="2"/>
  <c r="AP32" i="2"/>
  <c r="AL31" i="2"/>
  <c r="AM30" i="2"/>
  <c r="AM20" i="2"/>
  <c r="AO29" i="2"/>
  <c r="AL23" i="2"/>
  <c r="AN32" i="2"/>
  <c r="AN31" i="2"/>
  <c r="AO25" i="2"/>
  <c r="AI21" i="2"/>
  <c r="AG27" i="2"/>
  <c r="AI20" i="2"/>
  <c r="AM32" i="2"/>
  <c r="AI32" i="2"/>
  <c r="AH32" i="2"/>
  <c r="AP29" i="2"/>
  <c r="AK29" i="2"/>
  <c r="AN25" i="2"/>
  <c r="AI25" i="2"/>
  <c r="AK24" i="2"/>
  <c r="AM29" i="1"/>
  <c r="AL29" i="2"/>
  <c r="AA37" i="1"/>
  <c r="AK20" i="2"/>
  <c r="AP31" i="2"/>
  <c r="AN30" i="2"/>
  <c r="AI30" i="2"/>
  <c r="AH30" i="2"/>
  <c r="AM29" i="2"/>
  <c r="AJ29" i="2"/>
  <c r="AH29" i="2"/>
  <c r="AM27" i="2"/>
  <c r="AK27" i="2"/>
  <c r="AI26" i="2"/>
  <c r="AG26" i="2"/>
  <c r="AP25" i="2"/>
  <c r="AL24" i="2"/>
  <c r="AI24" i="2"/>
  <c r="AH24" i="2"/>
  <c r="AM23" i="2"/>
  <c r="AJ23" i="2"/>
  <c r="AG22" i="2"/>
  <c r="AH31" i="2"/>
  <c r="AJ25" i="2"/>
  <c r="X36" i="2"/>
  <c r="AN24" i="2"/>
  <c r="AG29" i="2"/>
  <c r="AL32" i="2"/>
  <c r="AJ32" i="2"/>
  <c r="AM31" i="2"/>
  <c r="AK31" i="2"/>
  <c r="AJ31" i="2"/>
  <c r="AN29" i="2"/>
  <c r="AP27" i="2"/>
  <c r="AL26" i="2"/>
  <c r="AK25" i="2"/>
  <c r="AN23" i="2"/>
  <c r="AL22" i="2"/>
  <c r="AH22" i="2"/>
  <c r="AJ21" i="2"/>
  <c r="AO31" i="2"/>
  <c r="AP30" i="2"/>
  <c r="AJ30" i="2"/>
  <c r="AP24" i="2"/>
  <c r="AO26" i="2"/>
  <c r="AL30" i="2"/>
  <c r="AO29" i="1"/>
  <c r="AJ29" i="1"/>
  <c r="AI29" i="1"/>
  <c r="C36" i="1"/>
  <c r="AP29" i="1"/>
  <c r="AN29" i="1"/>
  <c r="AI31" i="2"/>
  <c r="AI29" i="2"/>
  <c r="AL27" i="2"/>
  <c r="AH27" i="2"/>
  <c r="AL25" i="2"/>
  <c r="AH25" i="2"/>
  <c r="F28" i="2"/>
  <c r="F36" i="2" s="1"/>
  <c r="AL29" i="1"/>
  <c r="AK29" i="1"/>
  <c r="F36" i="1"/>
  <c r="W28" i="2"/>
  <c r="AK32" i="2"/>
  <c r="AO32" i="2"/>
  <c r="AK30" i="2"/>
  <c r="AO30" i="2"/>
  <c r="AJ26" i="2"/>
  <c r="Z36" i="2"/>
  <c r="AG30" i="2"/>
  <c r="AG32" i="2"/>
  <c r="AP20" i="2"/>
  <c r="AJ20" i="2"/>
  <c r="AH20" i="2"/>
  <c r="AN20" i="2"/>
  <c r="AL20" i="2"/>
  <c r="Y36" i="2"/>
  <c r="AG20" i="2"/>
  <c r="C36" i="2"/>
  <c r="AM28" i="2"/>
  <c r="D36" i="2"/>
  <c r="AG28" i="2"/>
  <c r="AP28" i="2" l="1"/>
  <c r="W36" i="2"/>
  <c r="AJ28" i="2"/>
  <c r="AO28" i="2"/>
  <c r="AL28" i="2"/>
  <c r="X37" i="2"/>
  <c r="AI28" i="2"/>
  <c r="AN28" i="2"/>
  <c r="AH28" i="2"/>
  <c r="AK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P1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J14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M12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I14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<sst xmlns="http://schemas.openxmlformats.org/spreadsheetml/2006/main" count="183" uniqueCount="103">
  <si>
    <t>Анализ кадрового обеспечения учреждений социального обслуживания населения Кировской области</t>
  </si>
  <si>
    <t>свыше 50 лет</t>
  </si>
  <si>
    <t>от 18 до 30 лет</t>
  </si>
  <si>
    <t>от 30 до 50 лет</t>
  </si>
  <si>
    <t>высшее</t>
  </si>
  <si>
    <t>в возрасте:</t>
  </si>
  <si>
    <t>имеющие образование:</t>
  </si>
  <si>
    <t>из них:</t>
  </si>
  <si>
    <t>до 1 года</t>
  </si>
  <si>
    <t>от 1 до 5 лет</t>
  </si>
  <si>
    <t xml:space="preserve">от 5 до 10 лет </t>
  </si>
  <si>
    <t>свыше 10 лет</t>
  </si>
  <si>
    <t>младший мед персонал</t>
  </si>
  <si>
    <t>врачи</t>
  </si>
  <si>
    <t>средний мед. персонал</t>
  </si>
  <si>
    <t>Наименование показателя</t>
  </si>
  <si>
    <t>Форма 079</t>
  </si>
  <si>
    <t>Исполнитель</t>
  </si>
  <si>
    <t>на 1 января</t>
  </si>
  <si>
    <t>на 1 апреля</t>
  </si>
  <si>
    <t>на 1 июля</t>
  </si>
  <si>
    <t>на 1 октября</t>
  </si>
  <si>
    <t>Количество ставок</t>
  </si>
  <si>
    <t>по штатному расписанию</t>
  </si>
  <si>
    <t>занятых</t>
  </si>
  <si>
    <t xml:space="preserve"> - юристы</t>
  </si>
  <si>
    <t>Укомплектованность кадрами в %</t>
  </si>
  <si>
    <t>до 18 лет</t>
  </si>
  <si>
    <t xml:space="preserve"> - специалисты по социальной
   работе</t>
  </si>
  <si>
    <r>
      <t xml:space="preserve"> - медицинские работники,
   </t>
    </r>
    <r>
      <rPr>
        <b/>
        <sz val="10"/>
        <rFont val="Arial Cyr"/>
        <charset val="204"/>
      </rPr>
      <t>ВСЕГО</t>
    </r>
    <r>
      <rPr>
        <sz val="10"/>
        <rFont val="Arial Cyr"/>
        <charset val="204"/>
      </rPr>
      <t xml:space="preserve">
в том числе:</t>
    </r>
  </si>
  <si>
    <t>B</t>
  </si>
  <si>
    <t>среднее 
(полное)</t>
  </si>
  <si>
    <t>основное общее (неполное среднее)</t>
  </si>
  <si>
    <t>начальное-профессиональное; 
средне-специальное и профессиональное</t>
  </si>
  <si>
    <t>2&lt;=1</t>
  </si>
  <si>
    <t>5+6+7+8=4</t>
  </si>
  <si>
    <t>9+10+11+12=4</t>
  </si>
  <si>
    <t>13+14+15+16=4</t>
  </si>
  <si>
    <t>17+18+19+20=4</t>
  </si>
  <si>
    <t>21&gt;=22</t>
  </si>
  <si>
    <t>Проверки для самоконтроля</t>
  </si>
  <si>
    <t>21&lt;=4</t>
  </si>
  <si>
    <t>№ п/п</t>
  </si>
  <si>
    <t>А</t>
  </si>
  <si>
    <t xml:space="preserve"> - социальные работники</t>
  </si>
  <si>
    <r>
      <t xml:space="preserve">имеющие стаж в данной должности
</t>
    </r>
    <r>
      <rPr>
        <b/>
        <sz val="10"/>
        <color indexed="12"/>
        <rFont val="Arial Cyr"/>
        <charset val="204"/>
      </rPr>
      <t>(с учетом предыдущих мест работы):</t>
    </r>
  </si>
  <si>
    <t>имеющие стаж работы 
в учреждениях социального обслуживания:</t>
  </si>
  <si>
    <t>22&gt;=23</t>
  </si>
  <si>
    <r>
      <t xml:space="preserve">Численность работников (человек),
</t>
    </r>
    <r>
      <rPr>
        <b/>
        <sz val="10"/>
        <rFont val="Arial Cyr"/>
        <charset val="204"/>
      </rPr>
      <t>ВСЕГО</t>
    </r>
  </si>
  <si>
    <r>
      <t xml:space="preserve"> - специалисты 
   по педагогической работе 
</t>
    </r>
    <r>
      <rPr>
        <b/>
        <sz val="10"/>
        <color indexed="12"/>
        <rFont val="Arial Cyr"/>
        <charset val="204"/>
      </rPr>
      <t>(в.т.ч педагоги-психологи)</t>
    </r>
  </si>
  <si>
    <t>Контактный номер телефона (833)</t>
  </si>
  <si>
    <r>
      <t xml:space="preserve">Общая численность персонала учреждения, </t>
    </r>
    <r>
      <rPr>
        <b/>
        <sz val="10"/>
        <rFont val="Arial Cyr"/>
        <charset val="204"/>
      </rPr>
      <t xml:space="preserve">ВСЕГО
</t>
    </r>
    <r>
      <rPr>
        <i/>
        <sz val="10"/>
        <rFont val="Arial Cyr"/>
        <charset val="204"/>
      </rPr>
      <t>из них:</t>
    </r>
  </si>
  <si>
    <t>if 2 then 4</t>
  </si>
  <si>
    <t>В строке 1 граф 4-24 работник, оформленный в учреждении на две, полторы или менее одной ставки или оформленный как внутренний совместитель, учитывается как один человек (целая единица).</t>
  </si>
  <si>
    <t>24&gt;=21 and 24&lt;=4</t>
  </si>
  <si>
    <r>
      <t xml:space="preserve">прошедших 
повышение 
квалификации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</si>
  <si>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в т.ч. с получением свидетельства (удостоверения, диплома) о повышении квалификации 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</si>
  <si>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 xml:space="preserve">в текущем году </t>
    </r>
    <r>
      <rPr>
        <b/>
        <sz val="10"/>
        <color indexed="10"/>
        <rFont val="Arial Cyr"/>
        <charset val="204"/>
      </rPr>
      <t>(план год)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</si>
  <si>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>за</t>
    </r>
    <r>
      <rPr>
        <sz val="10"/>
        <rFont val="Arial Cyr"/>
        <charset val="204"/>
      </rPr>
      <t xml:space="preserve"> </t>
    </r>
    <r>
      <rPr>
        <b/>
        <sz val="10"/>
        <color indexed="12"/>
        <rFont val="Arial Cyr"/>
        <charset val="204"/>
      </rPr>
      <t xml:space="preserve">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</si>
  <si>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r>
      <t xml:space="preserve">из них 
</t>
    </r>
    <r>
      <rPr>
        <b/>
        <sz val="10"/>
        <color indexed="12"/>
        <rFont val="Arial Cyr"/>
        <charset val="204"/>
      </rPr>
      <t xml:space="preserve">за 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</si>
  <si>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t>руководитель организации</t>
  </si>
  <si>
    <t>заместители руководителя</t>
  </si>
  <si>
    <t>1&gt; 2+3+4+5+6+7+8+9+10</t>
  </si>
  <si>
    <r>
      <t xml:space="preserve">Работник, выполняющий работы на условиях внутреннего </t>
    </r>
    <r>
      <rPr>
        <u/>
        <sz val="10"/>
        <rFont val="Arial Cyr"/>
        <charset val="204"/>
      </rPr>
      <t>совместительства по другой должности</t>
    </r>
    <r>
      <rPr>
        <sz val="10"/>
        <rFont val="Arial Cyr"/>
        <charset val="204"/>
      </rPr>
      <t>, учитывается по строкам 2-10 граф 4-24 как два человека: по месту основной работы (целая единица) и совместительству (целая единица)</t>
    </r>
  </si>
  <si>
    <t>Работник, находящийся в отпуске по уходу за ребенком в численность работников (строк 1-10 граф 4-24) не включается. 
В указанных графах можно только отражать данные работника, принятого на место основного работника, находящегося в отпуске по уходу за ребенком</t>
  </si>
  <si>
    <r>
      <t xml:space="preserve">*  </t>
    </r>
    <r>
      <rPr>
        <u/>
        <sz val="10"/>
        <rFont val="Arial Cyr"/>
        <charset val="204"/>
      </rPr>
      <t>Руководители структурных подразделений</t>
    </r>
    <r>
      <rPr>
        <sz val="10"/>
        <rFont val="Arial Cyr"/>
        <charset val="204"/>
      </rPr>
      <t xml:space="preserve">
Начальник отдела социального обслуживания
Главный бухгалтер
Заведующий хозяйством
Заведующий отделом
Начальник отдела юридической и кадровой работы
Заведующий отделением  (кроме врачей-руководителей структурных подразделений)
Заведующий складом
Начальник гаража</t>
    </r>
  </si>
  <si>
    <t>руководители структурных подразделений *</t>
  </si>
  <si>
    <r>
      <t xml:space="preserve"> - психологи </t>
    </r>
    <r>
      <rPr>
        <b/>
        <sz val="10"/>
        <color indexed="12"/>
        <rFont val="Arial Cyr"/>
        <charset val="204"/>
      </rPr>
      <t>(не входят в п.7)</t>
    </r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</si>
  <si>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</si>
  <si>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</si>
  <si>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</si>
  <si>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</si>
  <si>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</si>
  <si>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</si>
  <si>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</si>
  <si>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</si>
  <si>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внешние совместители</t>
  </si>
  <si>
    <t>Работающие на селе</t>
  </si>
  <si>
    <t>1&gt; 2+3+4+5+6+7+8+9+10+11</t>
  </si>
  <si>
    <t>работающие на селе</t>
  </si>
  <si>
    <t>v 3.0</t>
  </si>
  <si>
    <t xml:space="preserve"> - помощники по уходу</t>
  </si>
  <si>
    <t>Из графы 4 ЖЕНЩИН</t>
  </si>
  <si>
    <t>средний возраст по состоянию на отчетную дату</t>
  </si>
  <si>
    <t>средний возраст по состоянию на отчетную дату ПРЕДЫДУЩЕГО ГОДА</t>
  </si>
  <si>
    <t>помощники по уходу</t>
  </si>
  <si>
    <t>Из них</t>
  </si>
  <si>
    <t>ЖЕНЩИН</t>
  </si>
  <si>
    <t>5&lt;=4</t>
  </si>
  <si>
    <t>6+7+8+9=4</t>
  </si>
  <si>
    <t>12+13+14+15=4</t>
  </si>
  <si>
    <t>16+17+18+19=4</t>
  </si>
  <si>
    <t>20+21+22+23=4</t>
  </si>
  <si>
    <t>26&gt;=27</t>
  </si>
  <si>
    <t>27&gt;=28</t>
  </si>
  <si>
    <t>26&lt;=4</t>
  </si>
  <si>
    <t>29&gt;=26 and 29&lt;=4</t>
  </si>
  <si>
    <t>24&lt;=4</t>
  </si>
  <si>
    <t>25&lt;=4</t>
  </si>
  <si>
    <t>if 4 then 10</t>
  </si>
  <si>
    <t>if 4 then 11</t>
  </si>
  <si>
    <t>КОГБУСО "Климковский дом-интернат"</t>
  </si>
  <si>
    <t>Перминова Екатерина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</si>
</sst>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14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name val="Arial Cyr"/>
      <charset val="204"/>
    </font>
    <font>
      <b/>
      <sz val="10"/>
      <color indexed="12"/>
      <name val="Arial Cyr"/>
      <charset val="204"/>
    </font>
    <font>
      <b/>
      <sz val="11"/>
      <color indexed="10"/>
      <name val="Arial Cyr"/>
      <charset val="204"/>
    </font>
    <font>
      <sz val="12"/>
      <name val="Times New Roman"/>
      <family val="1"/>
      <charset val="204"/>
    </font>
    <font>
      <u/>
      <sz val="10"/>
      <name val="Arial Cyr"/>
      <charset val="204"/>
    </font>
    <font>
      <i/>
      <sz val="10"/>
      <name val="Arial Cyr"/>
      <charset val="204"/>
    </font>
    <font>
      <b/>
      <sz val="10"/>
      <color indexed="10"/>
      <name val="Arial Cyr"/>
      <charset val="204"/>
    </font>
    <font>
      <b/>
      <sz val="10"/>
      <color rgb="FFFF000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textRotation="90"/>
    </xf>
    <xf numFmtId="0" fontId="0" fillId="3" borderId="4" xfId="0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5" borderId="12" xfId="0" applyFill="1" applyBorder="1"/>
    <xf numFmtId="0" fontId="0" fillId="5" borderId="13" xfId="0" applyFill="1" applyBorder="1" applyAlignment="1">
      <alignment horizontal="left" wrapText="1"/>
    </xf>
    <xf numFmtId="2" fontId="0" fillId="5" borderId="13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2" fontId="1" fillId="0" borderId="17" xfId="0" applyNumberFormat="1" applyFon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3" borderId="19" xfId="0" applyFill="1" applyBorder="1"/>
    <xf numFmtId="0" fontId="0" fillId="0" borderId="20" xfId="0" applyBorder="1"/>
    <xf numFmtId="0" fontId="0" fillId="0" borderId="0" xfId="0" applyAlignment="1">
      <alignment horizontal="center" vertical="center" wrapText="1"/>
    </xf>
    <xf numFmtId="0" fontId="0" fillId="3" borderId="22" xfId="0" applyFill="1" applyBorder="1"/>
    <xf numFmtId="1" fontId="0" fillId="0" borderId="23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2" fontId="1" fillId="0" borderId="23" xfId="0" applyNumberFormat="1" applyFont="1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0" fillId="7" borderId="0" xfId="0" applyFill="1"/>
    <xf numFmtId="0" fontId="3" fillId="7" borderId="4" xfId="0" applyFont="1" applyFill="1" applyBorder="1" applyAlignment="1">
      <alignment horizontal="right"/>
    </xf>
    <xf numFmtId="0" fontId="3" fillId="7" borderId="0" xfId="0" applyFont="1" applyFill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0" xfId="0" applyFill="1"/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0" fillId="0" borderId="41" xfId="0" applyNumberFormat="1" applyBorder="1" applyProtection="1">
      <protection locked="0"/>
    </xf>
    <xf numFmtId="1" fontId="0" fillId="0" borderId="42" xfId="0" applyNumberFormat="1" applyBorder="1" applyProtection="1">
      <protection locked="0"/>
    </xf>
    <xf numFmtId="0" fontId="0" fillId="2" borderId="42" xfId="0" applyFill="1" applyBorder="1" applyAlignment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2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/>
    </xf>
    <xf numFmtId="0" fontId="0" fillId="0" borderId="40" xfId="0" applyBorder="1" applyAlignment="1">
      <alignment horizontal="right"/>
    </xf>
    <xf numFmtId="0" fontId="0" fillId="0" borderId="1" xfId="0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2" fontId="0" fillId="2" borderId="39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2" fontId="1" fillId="0" borderId="25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40" xfId="0" applyFill="1" applyBorder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1" fillId="0" borderId="25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1" fontId="0" fillId="0" borderId="10" xfId="0" applyNumberFormat="1" applyBorder="1"/>
    <xf numFmtId="0" fontId="0" fillId="0" borderId="40" xfId="0" applyBorder="1" applyAlignment="1">
      <alignment horizontal="left"/>
    </xf>
    <xf numFmtId="2" fontId="1" fillId="0" borderId="10" xfId="0" applyNumberFormat="1" applyFont="1" applyBorder="1" applyAlignment="1" applyProtection="1">
      <alignment horizontal="center" vertical="center" wrapText="1"/>
      <protection locked="0"/>
    </xf>
    <xf numFmtId="2" fontId="1" fillId="0" borderId="40" xfId="0" applyNumberFormat="1" applyFont="1" applyBorder="1" applyAlignment="1" applyProtection="1">
      <alignment horizontal="center" vertical="center" wrapText="1"/>
      <protection locked="0"/>
    </xf>
    <xf numFmtId="2" fontId="0" fillId="2" borderId="35" xfId="0" applyNumberFormat="1" applyFill="1" applyBorder="1" applyAlignment="1">
      <alignment horizontal="center" vertical="center"/>
    </xf>
    <xf numFmtId="1" fontId="0" fillId="0" borderId="11" xfId="0" applyNumberFormat="1" applyBorder="1" applyProtection="1">
      <protection locked="0"/>
    </xf>
    <xf numFmtId="1" fontId="0" fillId="0" borderId="46" xfId="0" applyNumberFormat="1" applyBorder="1" applyProtection="1">
      <protection locked="0"/>
    </xf>
    <xf numFmtId="1" fontId="0" fillId="0" borderId="40" xfId="0" applyNumberFormat="1" applyBorder="1" applyAlignment="1" applyProtection="1">
      <alignment horizontal="center" vertical="center"/>
      <protection locked="0"/>
    </xf>
    <xf numFmtId="1" fontId="0" fillId="0" borderId="47" xfId="0" applyNumberFormat="1" applyBorder="1" applyProtection="1">
      <protection locked="0"/>
    </xf>
    <xf numFmtId="0" fontId="0" fillId="5" borderId="45" xfId="0" applyFill="1" applyBorder="1"/>
    <xf numFmtId="0" fontId="0" fillId="5" borderId="43" xfId="0" applyFill="1" applyBorder="1" applyAlignment="1">
      <alignment horizontal="left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2" fontId="0" fillId="5" borderId="30" xfId="0" applyNumberFormat="1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1" fontId="0" fillId="0" borderId="51" xfId="0" applyNumberFormat="1" applyBorder="1" applyProtection="1">
      <protection locked="0"/>
    </xf>
    <xf numFmtId="1" fontId="0" fillId="0" borderId="57" xfId="0" applyNumberFormat="1" applyBorder="1" applyAlignment="1" applyProtection="1">
      <alignment horizontal="center" vertical="center"/>
      <protection locked="0"/>
    </xf>
    <xf numFmtId="1" fontId="0" fillId="0" borderId="56" xfId="0" applyNumberFormat="1" applyBorder="1" applyAlignment="1" applyProtection="1">
      <alignment horizontal="center" vertical="center"/>
      <protection locked="0"/>
    </xf>
    <xf numFmtId="0" fontId="0" fillId="2" borderId="56" xfId="0" applyFill="1" applyBorder="1" applyAlignment="1">
      <alignment horizontal="center" vertical="center"/>
    </xf>
    <xf numFmtId="1" fontId="0" fillId="0" borderId="58" xfId="0" applyNumberFormat="1" applyBorder="1" applyAlignment="1" applyProtection="1">
      <alignment horizontal="center" vertical="center"/>
      <protection locked="0"/>
    </xf>
    <xf numFmtId="0" fontId="0" fillId="5" borderId="53" xfId="0" applyFill="1" applyBorder="1" applyAlignment="1">
      <alignment horizontal="center" vertical="center"/>
    </xf>
    <xf numFmtId="1" fontId="0" fillId="0" borderId="52" xfId="0" applyNumberFormat="1" applyBorder="1" applyProtection="1">
      <protection locked="0"/>
    </xf>
    <xf numFmtId="0" fontId="4" fillId="0" borderId="5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wrapText="1"/>
    </xf>
    <xf numFmtId="1" fontId="0" fillId="0" borderId="22" xfId="0" applyNumberFormat="1" applyBorder="1" applyProtection="1">
      <protection locked="0"/>
    </xf>
    <xf numFmtId="0" fontId="4" fillId="0" borderId="48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textRotation="90" wrapText="1"/>
    </xf>
    <xf numFmtId="1" fontId="0" fillId="0" borderId="25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1" fontId="0" fillId="0" borderId="40" xfId="0" applyNumberFormat="1" applyBorder="1" applyProtection="1">
      <protection locked="0"/>
    </xf>
    <xf numFmtId="0" fontId="0" fillId="0" borderId="1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0" fillId="0" borderId="52" xfId="0" applyBorder="1" applyAlignment="1">
      <alignment horizontal="center" vertical="center" textRotation="90" wrapText="1"/>
    </xf>
    <xf numFmtId="0" fontId="3" fillId="0" borderId="9" xfId="0" applyFont="1" applyBorder="1" applyAlignment="1">
      <alignment vertical="center" wrapText="1"/>
    </xf>
    <xf numFmtId="0" fontId="0" fillId="9" borderId="0" xfId="0" applyFill="1"/>
    <xf numFmtId="0" fontId="3" fillId="10" borderId="0" xfId="0" applyFont="1" applyFill="1" applyAlignment="1">
      <alignment horizontal="right"/>
    </xf>
    <xf numFmtId="0" fontId="3" fillId="11" borderId="4" xfId="0" applyFont="1" applyFill="1" applyBorder="1" applyAlignment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horizontal="left" vertical="center" wrapText="1"/>
    </xf>
    <xf numFmtId="0" fontId="0" fillId="0" borderId="55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4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U53"/>
  <sheetViews>
    <sheetView showGridLines="0" tabSelected="1" zoomScale="80" zoomScaleNormal="80" workbookViewId="0">
      <pane xSplit="2" topLeftCell="C1" activePane="topRight" state="frozen"/>
      <selection activeCell="A9" sqref="A9"/>
      <selection pane="topRight" activeCell="C47" sqref="C47"/>
    </sheetView>
  </sheetViews>
  <sheetFormatPr defaultColWidth="9.140625" defaultRowHeight="12.75" x14ac:dyDescent="0.2"/>
  <cols>
    <col min="1" max="1" width="5.7109375" customWidth="1"/>
    <col min="2" max="2" width="30.140625" customWidth="1"/>
    <col min="3" max="3" width="12.5703125" customWidth="1"/>
    <col min="4" max="4" width="11.5703125" customWidth="1"/>
    <col min="5" max="5" width="12" customWidth="1"/>
    <col min="6" max="6" width="13.42578125" customWidth="1"/>
    <col min="7" max="7" width="10.42578125" customWidth="1"/>
    <col min="8" max="11" width="10.7109375" customWidth="1"/>
    <col min="12" max="12" width="11.85546875" customWidth="1"/>
    <col min="13" max="14" width="12" customWidth="1"/>
    <col min="15" max="15" width="10.5703125" customWidth="1"/>
    <col min="16" max="16" width="11.28515625" customWidth="1"/>
    <col min="17" max="17" width="9.140625" customWidth="1"/>
    <col min="18" max="25" width="10.7109375" customWidth="1"/>
    <col min="26" max="26" width="15.7109375" customWidth="1"/>
    <col min="27" max="27" width="16.140625" customWidth="1"/>
    <col min="28" max="28" width="16.5703125" customWidth="1"/>
    <col min="29" max="32" width="15.7109375" customWidth="1"/>
    <col min="33" max="34" width="10.42578125" customWidth="1"/>
    <col min="35" max="35" width="11.5703125" bestFit="1" customWidth="1"/>
    <col min="36" max="36" width="13.7109375" customWidth="1"/>
    <col min="37" max="37" width="15" customWidth="1"/>
    <col min="38" max="38" width="14.7109375" customWidth="1"/>
    <col min="39" max="39" width="9.5703125" customWidth="1"/>
    <col min="40" max="40" width="9.7109375" customWidth="1"/>
    <col min="41" max="42" width="9.140625" customWidth="1"/>
    <col min="43" max="43" width="16.85546875" bestFit="1" customWidth="1"/>
  </cols>
  <sheetData>
    <row r="1" spans="1:32" ht="12.75" hidden="1" customHeight="1" x14ac:dyDescent="0.2">
      <c r="O1" t="s">
        <v>18</v>
      </c>
      <c r="P1" t="s">
        <v>68</v>
      </c>
      <c r="AB1" s="152"/>
      <c r="AC1" s="152"/>
      <c r="AD1" s="64"/>
      <c r="AE1" s="64"/>
    </row>
    <row r="2" spans="1:32" ht="12.75" hidden="1" customHeight="1" x14ac:dyDescent="0.2">
      <c r="O2" t="s">
        <v>19</v>
      </c>
      <c r="P2" t="s">
        <v>69</v>
      </c>
      <c r="AB2" s="152"/>
      <c r="AC2" s="152"/>
      <c r="AD2" s="64"/>
      <c r="AE2" s="64"/>
    </row>
    <row r="3" spans="1:32" ht="12.75" hidden="1" customHeight="1" x14ac:dyDescent="0.2">
      <c r="O3" t="s">
        <v>20</v>
      </c>
      <c r="P3" t="s">
        <v>70</v>
      </c>
      <c r="AB3" s="152"/>
      <c r="AC3" s="152"/>
      <c r="AD3" s="64"/>
      <c r="AE3" s="64"/>
    </row>
    <row r="4" spans="1:32" ht="12.75" hidden="1" customHeight="1" x14ac:dyDescent="0.2">
      <c r="O4" t="s">
        <v>21</v>
      </c>
      <c r="P4" t="s">
        <v>71</v>
      </c>
      <c r="AB4" s="152"/>
      <c r="AC4" s="152"/>
      <c r="AD4" s="64"/>
      <c r="AE4" s="64"/>
    </row>
    <row r="5" spans="1:32" ht="12.75" hidden="1" customHeight="1" x14ac:dyDescent="0.2">
      <c r="P5" t="s">
        <v>72</v>
      </c>
      <c r="AB5" s="152"/>
      <c r="AC5" s="152"/>
      <c r="AD5" s="64"/>
      <c r="AE5" s="64"/>
    </row>
    <row r="6" spans="1:32" ht="12.75" hidden="1" customHeight="1" x14ac:dyDescent="0.2">
      <c r="P6" t="s">
        <v>73</v>
      </c>
      <c r="AB6" s="152"/>
      <c r="AC6" s="152"/>
      <c r="AD6" s="64"/>
      <c r="AE6" s="64"/>
    </row>
    <row r="7" spans="1:32" ht="12.75" hidden="1" customHeight="1" x14ac:dyDescent="0.2">
      <c r="P7" t="s">
        <v>74</v>
      </c>
      <c r="AB7" s="152"/>
      <c r="AC7" s="152"/>
      <c r="AD7" s="64"/>
      <c r="AE7" s="64"/>
    </row>
    <row r="8" spans="1:32" ht="12.75" hidden="1" customHeight="1" x14ac:dyDescent="0.2">
      <c r="P8" t="s">
        <v>75</v>
      </c>
      <c r="AB8" s="152"/>
      <c r="AC8" s="152"/>
      <c r="AD8" s="64"/>
      <c r="AE8" s="64"/>
    </row>
    <row r="9" spans="1:32" x14ac:dyDescent="0.2">
      <c r="AB9" s="154" t="s">
        <v>16</v>
      </c>
      <c r="AC9" s="154" t="s">
        <v>80</v>
      </c>
      <c r="AD9" s="153"/>
      <c r="AE9" s="153"/>
    </row>
    <row r="10" spans="1:32" ht="24.75" customHeight="1" x14ac:dyDescent="0.2">
      <c r="B10" s="36"/>
      <c r="C10" s="36"/>
      <c r="D10" s="36"/>
      <c r="E10" s="190" t="s">
        <v>0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36"/>
      <c r="Y10" s="36"/>
      <c r="Z10" s="36"/>
      <c r="AA10" s="36"/>
      <c r="AB10" s="35"/>
    </row>
    <row r="11" spans="1:32" ht="13.5" thickBot="1" x14ac:dyDescent="0.25"/>
    <row r="12" spans="1:32" ht="18.75" customHeight="1" thickBot="1" x14ac:dyDescent="0.25">
      <c r="N12" s="197" t="s">
        <v>18</v>
      </c>
      <c r="O12" s="198"/>
      <c r="P12" s="199" t="s">
        <v>73</v>
      </c>
      <c r="Q12" s="200"/>
    </row>
    <row r="13" spans="1:32" ht="19.5" customHeight="1" thickBot="1" x14ac:dyDescent="0.25"/>
    <row r="14" spans="1:32" ht="36.75" customHeight="1" thickBot="1" x14ac:dyDescent="0.25">
      <c r="J14" s="194" t="s">
        <v>101</v>
      </c>
      <c r="K14" s="195"/>
      <c r="L14" s="195"/>
      <c r="M14" s="195"/>
      <c r="N14" s="195"/>
      <c r="O14" s="195"/>
      <c r="P14" s="195"/>
      <c r="Q14" s="195"/>
      <c r="R14" s="195"/>
      <c r="S14" s="196"/>
      <c r="T14" s="1"/>
      <c r="U14" s="1"/>
      <c r="V14" s="1"/>
      <c r="W14" s="1"/>
    </row>
    <row r="15" spans="1:32" ht="13.5" thickBot="1" x14ac:dyDescent="0.25"/>
    <row r="16" spans="1:32" ht="19.5" customHeight="1" thickBot="1" x14ac:dyDescent="0.25">
      <c r="A16" s="156" t="s">
        <v>42</v>
      </c>
      <c r="B16" s="184" t="s">
        <v>15</v>
      </c>
      <c r="C16" s="156" t="s">
        <v>22</v>
      </c>
      <c r="D16" s="184"/>
      <c r="E16" s="187" t="s">
        <v>26</v>
      </c>
      <c r="F16" s="156" t="s">
        <v>48</v>
      </c>
      <c r="G16" s="158" t="s">
        <v>86</v>
      </c>
      <c r="H16" s="171" t="s">
        <v>7</v>
      </c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3"/>
      <c r="AA16" s="174"/>
      <c r="AB16" s="156" t="s">
        <v>58</v>
      </c>
      <c r="AC16" s="201" t="s">
        <v>59</v>
      </c>
      <c r="AD16" s="158"/>
      <c r="AE16" s="191" t="s">
        <v>57</v>
      </c>
      <c r="AF16" s="53"/>
    </row>
    <row r="17" spans="1:47" ht="52.5" customHeight="1" x14ac:dyDescent="0.2">
      <c r="A17" s="182"/>
      <c r="B17" s="185"/>
      <c r="C17" s="160"/>
      <c r="D17" s="177"/>
      <c r="E17" s="188"/>
      <c r="F17" s="160"/>
      <c r="G17" s="203"/>
      <c r="H17" s="206" t="s">
        <v>5</v>
      </c>
      <c r="I17" s="206"/>
      <c r="J17" s="206"/>
      <c r="K17" s="206"/>
      <c r="L17" s="206"/>
      <c r="M17" s="207"/>
      <c r="N17" s="159" t="s">
        <v>6</v>
      </c>
      <c r="O17" s="157"/>
      <c r="P17" s="157"/>
      <c r="Q17" s="158"/>
      <c r="R17" s="156" t="s">
        <v>46</v>
      </c>
      <c r="S17" s="157"/>
      <c r="T17" s="157"/>
      <c r="U17" s="158"/>
      <c r="V17" s="156" t="s">
        <v>45</v>
      </c>
      <c r="W17" s="157"/>
      <c r="X17" s="157"/>
      <c r="Y17" s="158"/>
      <c r="Z17" s="175" t="s">
        <v>76</v>
      </c>
      <c r="AA17" s="177" t="s">
        <v>79</v>
      </c>
      <c r="AB17" s="204"/>
      <c r="AC17" s="202"/>
      <c r="AD17" s="203"/>
      <c r="AE17" s="192"/>
      <c r="AF17" s="53"/>
    </row>
    <row r="18" spans="1:47" ht="145.5" customHeight="1" thickBot="1" x14ac:dyDescent="0.25">
      <c r="A18" s="183"/>
      <c r="B18" s="186"/>
      <c r="C18" s="83" t="s">
        <v>23</v>
      </c>
      <c r="D18" s="84" t="s">
        <v>24</v>
      </c>
      <c r="E18" s="189"/>
      <c r="F18" s="161"/>
      <c r="G18" s="151" t="s">
        <v>87</v>
      </c>
      <c r="H18" s="150" t="s">
        <v>27</v>
      </c>
      <c r="I18" s="135" t="s">
        <v>2</v>
      </c>
      <c r="J18" s="135" t="s">
        <v>3</v>
      </c>
      <c r="K18" s="135" t="s">
        <v>1</v>
      </c>
      <c r="L18" s="134" t="s">
        <v>83</v>
      </c>
      <c r="M18" s="142" t="s">
        <v>84</v>
      </c>
      <c r="N18" s="146" t="s">
        <v>32</v>
      </c>
      <c r="O18" s="136" t="s">
        <v>31</v>
      </c>
      <c r="P18" s="134" t="s">
        <v>33</v>
      </c>
      <c r="Q18" s="147" t="s">
        <v>4</v>
      </c>
      <c r="R18" s="148" t="s">
        <v>8</v>
      </c>
      <c r="S18" s="135" t="s">
        <v>9</v>
      </c>
      <c r="T18" s="135" t="s">
        <v>10</v>
      </c>
      <c r="U18" s="149" t="s">
        <v>11</v>
      </c>
      <c r="V18" s="148" t="s">
        <v>8</v>
      </c>
      <c r="W18" s="135" t="s">
        <v>9</v>
      </c>
      <c r="X18" s="135" t="s">
        <v>10</v>
      </c>
      <c r="Y18" s="149" t="s">
        <v>11</v>
      </c>
      <c r="Z18" s="176"/>
      <c r="AA18" s="178"/>
      <c r="AB18" s="205"/>
      <c r="AC18" s="119" t="s">
        <v>55</v>
      </c>
      <c r="AD18" s="84" t="s">
        <v>56</v>
      </c>
      <c r="AE18" s="193"/>
      <c r="AF18" s="53"/>
      <c r="AG18" s="179" t="s">
        <v>40</v>
      </c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</row>
    <row r="19" spans="1:47" ht="13.5" thickBot="1" x14ac:dyDescent="0.25">
      <c r="A19" s="98" t="s">
        <v>43</v>
      </c>
      <c r="B19" s="99" t="s">
        <v>30</v>
      </c>
      <c r="C19" s="98">
        <v>1</v>
      </c>
      <c r="D19" s="99">
        <v>2</v>
      </c>
      <c r="E19" s="88">
        <v>3</v>
      </c>
      <c r="F19" s="132">
        <v>4</v>
      </c>
      <c r="G19" s="132">
        <v>5</v>
      </c>
      <c r="H19" s="98">
        <v>6</v>
      </c>
      <c r="I19" s="138">
        <v>7</v>
      </c>
      <c r="J19" s="138">
        <v>8</v>
      </c>
      <c r="K19" s="138">
        <v>9</v>
      </c>
      <c r="L19" s="138">
        <v>10</v>
      </c>
      <c r="M19" s="99">
        <v>11</v>
      </c>
      <c r="N19" s="98">
        <v>12</v>
      </c>
      <c r="O19" s="138">
        <v>13</v>
      </c>
      <c r="P19" s="138">
        <v>14</v>
      </c>
      <c r="Q19" s="99">
        <v>15</v>
      </c>
      <c r="R19" s="98">
        <v>16</v>
      </c>
      <c r="S19" s="138">
        <v>17</v>
      </c>
      <c r="T19" s="138">
        <v>18</v>
      </c>
      <c r="U19" s="99">
        <v>19</v>
      </c>
      <c r="V19" s="98">
        <v>20</v>
      </c>
      <c r="W19" s="138">
        <v>21</v>
      </c>
      <c r="X19" s="138">
        <v>22</v>
      </c>
      <c r="Y19" s="99">
        <v>23</v>
      </c>
      <c r="Z19" s="141">
        <v>24</v>
      </c>
      <c r="AA19" s="99">
        <v>25</v>
      </c>
      <c r="AB19" s="121">
        <v>26</v>
      </c>
      <c r="AC19" s="88">
        <v>27</v>
      </c>
      <c r="AD19" s="132">
        <v>28</v>
      </c>
      <c r="AE19" s="133">
        <v>29</v>
      </c>
      <c r="AG19" s="16" t="s">
        <v>34</v>
      </c>
      <c r="AH19" s="16" t="s">
        <v>88</v>
      </c>
      <c r="AI19" s="16" t="s">
        <v>89</v>
      </c>
      <c r="AJ19" s="16" t="s">
        <v>90</v>
      </c>
      <c r="AK19" s="16" t="s">
        <v>91</v>
      </c>
      <c r="AL19" s="16" t="s">
        <v>92</v>
      </c>
      <c r="AM19" s="16" t="s">
        <v>93</v>
      </c>
      <c r="AN19" s="16" t="s">
        <v>94</v>
      </c>
      <c r="AO19" s="16" t="s">
        <v>95</v>
      </c>
      <c r="AP19" s="16" t="s">
        <v>52</v>
      </c>
      <c r="AQ19" s="16" t="s">
        <v>96</v>
      </c>
      <c r="AR19" s="16" t="s">
        <v>97</v>
      </c>
      <c r="AS19" s="16" t="s">
        <v>98</v>
      </c>
      <c r="AT19" s="16" t="s">
        <v>99</v>
      </c>
      <c r="AU19" s="16" t="s">
        <v>100</v>
      </c>
    </row>
    <row r="20" spans="1:47" ht="56.25" customHeight="1" x14ac:dyDescent="0.2">
      <c r="A20" s="96">
        <v>1</v>
      </c>
      <c r="B20" s="97" t="s">
        <v>51</v>
      </c>
      <c r="C20" s="60">
        <v>238</v>
      </c>
      <c r="D20" s="91">
        <v>226</v>
      </c>
      <c r="E20" s="89">
        <f t="shared" ref="E20:E33" si="0">ROUND(D20/IF(C20=0, 1, C20)*100,2)</f>
        <v>94.96</v>
      </c>
      <c r="F20" s="126">
        <v>185</v>
      </c>
      <c r="G20" s="126">
        <v>135</v>
      </c>
      <c r="H20" s="55"/>
      <c r="I20" s="56">
        <v>10</v>
      </c>
      <c r="J20" s="56">
        <v>81</v>
      </c>
      <c r="K20" s="56">
        <v>94</v>
      </c>
      <c r="L20" s="80">
        <v>50</v>
      </c>
      <c r="M20" s="143">
        <v>49</v>
      </c>
      <c r="N20" s="55">
        <v>16</v>
      </c>
      <c r="O20" s="56">
        <v>45</v>
      </c>
      <c r="P20" s="56">
        <v>93</v>
      </c>
      <c r="Q20" s="77">
        <v>31</v>
      </c>
      <c r="R20" s="55">
        <v>10</v>
      </c>
      <c r="S20" s="56">
        <v>39</v>
      </c>
      <c r="T20" s="56">
        <v>61</v>
      </c>
      <c r="U20" s="77">
        <v>75</v>
      </c>
      <c r="V20" s="55">
        <v>10</v>
      </c>
      <c r="W20" s="56">
        <v>37</v>
      </c>
      <c r="X20" s="56">
        <v>51</v>
      </c>
      <c r="Y20" s="77">
        <v>87</v>
      </c>
      <c r="Z20" s="137">
        <v>24</v>
      </c>
      <c r="AA20" s="81">
        <v>185</v>
      </c>
      <c r="AB20" s="55">
        <v>40</v>
      </c>
      <c r="AC20" s="56">
        <v>40</v>
      </c>
      <c r="AD20" s="77">
        <v>40</v>
      </c>
      <c r="AE20" s="74">
        <v>40</v>
      </c>
      <c r="AG20" s="16" t="str">
        <f>IF(D20&lt;=C20,"Да","не верно")</f>
        <v>Да</v>
      </c>
      <c r="AH20" s="16" t="str">
        <f>IF(G20&lt;=F20,"Да","не верно")</f>
        <v>Да</v>
      </c>
      <c r="AI20" s="16" t="str">
        <f>IF(H20+I20+J20+K20=F20,"Да","не верно")</f>
        <v>Да</v>
      </c>
      <c r="AJ20" s="16" t="str">
        <f>IF(N20+O20+P20+Q20=F20,"Да","не верно")</f>
        <v>Да</v>
      </c>
      <c r="AK20" s="16" t="str">
        <f>IF(R20+S20+T20+U20=F20,"Да","не верно")</f>
        <v>Да</v>
      </c>
      <c r="AL20" s="16" t="str">
        <f>IF(V20+W20+X20+Y20=F20,"Да","не верно")</f>
        <v>Да</v>
      </c>
      <c r="AM20" s="16" t="str">
        <f t="shared" ref="AM20:AN23" si="1">IF(AB20&gt;=AC20,"Да","не верно")</f>
        <v>Да</v>
      </c>
      <c r="AN20" s="16" t="str">
        <f t="shared" si="1"/>
        <v>Да</v>
      </c>
      <c r="AO20" s="16" t="str">
        <f t="shared" ref="AO20:AO34" si="2">IF(AB20&lt;=F20,"Да","не верно")</f>
        <v>Да</v>
      </c>
      <c r="AP20" s="16" t="str">
        <f>IF(AND(D20&gt;0,F20&gt;0),"Да",IF(AND(D20=0,F20=0),"Да","не верно"))</f>
        <v>Да</v>
      </c>
      <c r="AQ20" s="16" t="str">
        <f t="shared" ref="AQ20:AQ33" si="3">IF(AND(AE20&gt;=AB20,AE20&lt;=F20),"Да","не верно")</f>
        <v>Да</v>
      </c>
      <c r="AR20" s="16" t="str">
        <f>IF(Z20&lt;=F20,"Да","не верно")</f>
        <v>Да</v>
      </c>
      <c r="AS20" s="16" t="str">
        <f>IF(AA20&lt;=F20,"Да","не верно")</f>
        <v>Да</v>
      </c>
      <c r="AT20" s="16" t="str">
        <f>IF(AND(F20&gt;0,L20&gt;0),"Да",IF(AND(F20=0,L20=0),"Да","не верно"))</f>
        <v>Да</v>
      </c>
      <c r="AU20" s="16" t="str">
        <f>IF(AND(F20&gt;0,M20&gt;0),"Да",IF(AND(F20=0,M20=0),"Да","не верно"))</f>
        <v>Да</v>
      </c>
    </row>
    <row r="21" spans="1:47" ht="18.75" customHeight="1" x14ac:dyDescent="0.2">
      <c r="A21" s="62">
        <v>2</v>
      </c>
      <c r="B21" s="19" t="s">
        <v>60</v>
      </c>
      <c r="C21" s="60">
        <v>1</v>
      </c>
      <c r="D21" s="91">
        <v>1</v>
      </c>
      <c r="E21" s="90">
        <f t="shared" si="0"/>
        <v>100</v>
      </c>
      <c r="F21" s="127">
        <v>1</v>
      </c>
      <c r="G21" s="126">
        <v>1</v>
      </c>
      <c r="H21" s="57"/>
      <c r="I21" s="58"/>
      <c r="J21" s="58"/>
      <c r="K21" s="58">
        <v>1</v>
      </c>
      <c r="L21" s="79">
        <v>50</v>
      </c>
      <c r="M21" s="144">
        <v>49</v>
      </c>
      <c r="N21" s="57"/>
      <c r="O21" s="58"/>
      <c r="P21" s="58"/>
      <c r="Q21" s="78">
        <v>1</v>
      </c>
      <c r="R21" s="57"/>
      <c r="S21" s="58"/>
      <c r="T21" s="58">
        <v>1</v>
      </c>
      <c r="U21" s="78"/>
      <c r="V21" s="57"/>
      <c r="W21" s="58"/>
      <c r="X21" s="58">
        <v>1</v>
      </c>
      <c r="Y21" s="78"/>
      <c r="Z21" s="125"/>
      <c r="AA21" s="82">
        <v>1</v>
      </c>
      <c r="AB21" s="57">
        <v>1</v>
      </c>
      <c r="AC21" s="58">
        <v>1</v>
      </c>
      <c r="AD21" s="78">
        <v>1</v>
      </c>
      <c r="AE21" s="74">
        <v>1</v>
      </c>
      <c r="AG21" s="16" t="str">
        <f>IF(D21&lt;=C21,"Да","не верно")</f>
        <v>Да</v>
      </c>
      <c r="AH21" s="16" t="str">
        <f t="shared" ref="AH21:AH34" si="4">IF(G21&lt;=F21,"Да","не верно")</f>
        <v>Да</v>
      </c>
      <c r="AI21" s="16" t="str">
        <f>IF(H21+I21+J21+K21=F21,"Да","не верно")</f>
        <v>Да</v>
      </c>
      <c r="AJ21" s="16" t="str">
        <f>IF(N21+O21+P21+Q21=F21,"Да","не верно")</f>
        <v>Да</v>
      </c>
      <c r="AK21" s="16" t="str">
        <f>IF(R21+S21+T21+U21=F21,"Да","не верно")</f>
        <v>Да</v>
      </c>
      <c r="AL21" s="16" t="str">
        <f>IF(V21+W21+X21+Y21=F21,"Да","не верно")</f>
        <v>Да</v>
      </c>
      <c r="AM21" s="16" t="str">
        <f t="shared" si="1"/>
        <v>Да</v>
      </c>
      <c r="AN21" s="16" t="str">
        <f t="shared" si="1"/>
        <v>Да</v>
      </c>
      <c r="AO21" s="16" t="str">
        <f t="shared" si="2"/>
        <v>Да</v>
      </c>
      <c r="AP21" s="16" t="str">
        <f>IF(AND(D21&gt;0,F21&gt;0),"Да",IF(AND(D21=0,F21=0),"Да","не верно"))</f>
        <v>Да</v>
      </c>
      <c r="AQ21" s="16" t="str">
        <f t="shared" si="3"/>
        <v>Да</v>
      </c>
      <c r="AR21" s="16" t="str">
        <f t="shared" ref="AR21:AR34" si="5">IF(Z21&lt;=F21,"Да","не верно")</f>
        <v>Да</v>
      </c>
      <c r="AS21" s="16" t="str">
        <f t="shared" ref="AS21:AS34" si="6">IF(AA21&lt;=F21,"Да","не верно")</f>
        <v>Да</v>
      </c>
      <c r="AT21" s="16" t="str">
        <f t="shared" ref="AT21:AT34" si="7">IF(AND(F21&gt;0,L21&gt;0),"Да",IF(AND(F21=0,L21=0),"Да","не верно"))</f>
        <v>Да</v>
      </c>
      <c r="AU21" s="16" t="str">
        <f t="shared" ref="AU21:AU34" si="8">IF(AND(F21&gt;0,M21&gt;0),"Да",IF(AND(F21=0,M21=0),"Да","не верно"))</f>
        <v>Да</v>
      </c>
    </row>
    <row r="22" spans="1:47" ht="18.75" customHeight="1" x14ac:dyDescent="0.2">
      <c r="A22" s="62">
        <v>3</v>
      </c>
      <c r="B22" s="19" t="s">
        <v>61</v>
      </c>
      <c r="C22" s="50">
        <v>2</v>
      </c>
      <c r="D22" s="91">
        <v>2</v>
      </c>
      <c r="E22" s="90">
        <f t="shared" si="0"/>
        <v>100</v>
      </c>
      <c r="F22" s="127">
        <v>2</v>
      </c>
      <c r="G22" s="126">
        <v>1</v>
      </c>
      <c r="H22" s="57"/>
      <c r="I22" s="58"/>
      <c r="J22" s="58">
        <v>1</v>
      </c>
      <c r="K22" s="58">
        <v>1</v>
      </c>
      <c r="L22" s="79">
        <v>49</v>
      </c>
      <c r="M22" s="144">
        <v>48</v>
      </c>
      <c r="N22" s="57"/>
      <c r="O22" s="58"/>
      <c r="P22" s="58"/>
      <c r="Q22" s="78">
        <v>2</v>
      </c>
      <c r="R22" s="57"/>
      <c r="S22" s="58"/>
      <c r="T22" s="58">
        <v>1</v>
      </c>
      <c r="U22" s="78">
        <v>1</v>
      </c>
      <c r="V22" s="57"/>
      <c r="W22" s="58"/>
      <c r="X22" s="58">
        <v>2</v>
      </c>
      <c r="Y22" s="78"/>
      <c r="Z22" s="125"/>
      <c r="AA22" s="82">
        <v>2</v>
      </c>
      <c r="AB22" s="57">
        <v>1</v>
      </c>
      <c r="AC22" s="58">
        <v>1</v>
      </c>
      <c r="AD22" s="78">
        <v>1</v>
      </c>
      <c r="AE22" s="74">
        <v>1</v>
      </c>
      <c r="AG22" s="16" t="str">
        <f>IF(D22&lt;=C22,"Да","не верно")</f>
        <v>Да</v>
      </c>
      <c r="AH22" s="16" t="str">
        <f t="shared" si="4"/>
        <v>Да</v>
      </c>
      <c r="AI22" s="16" t="str">
        <f>IF(H22+I22+J22+K22=F22,"Да","не верно")</f>
        <v>Да</v>
      </c>
      <c r="AJ22" s="16" t="str">
        <f>IF(N22+O22+P22+Q22=F22,"Да","не верно")</f>
        <v>Да</v>
      </c>
      <c r="AK22" s="16" t="str">
        <f>IF(R22+S22+T22+U22=F22,"Да","не верно")</f>
        <v>Да</v>
      </c>
      <c r="AL22" s="16" t="str">
        <f>IF(V22+W22+X22+Y22=F22,"Да","не верно")</f>
        <v>Да</v>
      </c>
      <c r="AM22" s="16" t="str">
        <f t="shared" si="1"/>
        <v>Да</v>
      </c>
      <c r="AN22" s="16" t="str">
        <f t="shared" si="1"/>
        <v>Да</v>
      </c>
      <c r="AO22" s="16" t="str">
        <f t="shared" si="2"/>
        <v>Да</v>
      </c>
      <c r="AP22" s="16" t="str">
        <f>IF(AND(D22&gt;0,F22&gt;0),"Да",IF(AND(D22=0,F22=0),"Да","не верно"))</f>
        <v>Да</v>
      </c>
      <c r="AQ22" s="16" t="str">
        <f t="shared" si="3"/>
        <v>Да</v>
      </c>
      <c r="AR22" s="16" t="str">
        <f t="shared" si="5"/>
        <v>Да</v>
      </c>
      <c r="AS22" s="16" t="str">
        <f t="shared" si="6"/>
        <v>Да</v>
      </c>
      <c r="AT22" s="16" t="str">
        <f t="shared" si="7"/>
        <v>Да</v>
      </c>
      <c r="AU22" s="16" t="str">
        <f t="shared" si="8"/>
        <v>Да</v>
      </c>
    </row>
    <row r="23" spans="1:47" ht="25.5" x14ac:dyDescent="0.2">
      <c r="A23" s="62">
        <v>4</v>
      </c>
      <c r="B23" s="63" t="s">
        <v>66</v>
      </c>
      <c r="C23" s="50">
        <v>5</v>
      </c>
      <c r="D23" s="91">
        <v>4.5</v>
      </c>
      <c r="E23" s="90">
        <f t="shared" si="0"/>
        <v>90</v>
      </c>
      <c r="F23" s="127">
        <v>4</v>
      </c>
      <c r="G23" s="126">
        <v>3</v>
      </c>
      <c r="H23" s="57"/>
      <c r="I23" s="58"/>
      <c r="J23" s="58">
        <v>2</v>
      </c>
      <c r="K23" s="58">
        <v>2</v>
      </c>
      <c r="L23" s="79">
        <v>43</v>
      </c>
      <c r="M23" s="144">
        <v>39</v>
      </c>
      <c r="N23" s="57"/>
      <c r="O23" s="58">
        <v>3</v>
      </c>
      <c r="P23" s="58"/>
      <c r="Q23" s="78">
        <v>1</v>
      </c>
      <c r="R23" s="57">
        <v>1</v>
      </c>
      <c r="S23" s="58">
        <v>1</v>
      </c>
      <c r="T23" s="58"/>
      <c r="U23" s="78">
        <v>2</v>
      </c>
      <c r="V23" s="57">
        <v>2</v>
      </c>
      <c r="W23" s="58"/>
      <c r="X23" s="58"/>
      <c r="Y23" s="78">
        <v>2</v>
      </c>
      <c r="Z23" s="125"/>
      <c r="AA23" s="82">
        <v>4</v>
      </c>
      <c r="AB23" s="57">
        <v>4</v>
      </c>
      <c r="AC23" s="58">
        <v>4</v>
      </c>
      <c r="AD23" s="78">
        <v>4</v>
      </c>
      <c r="AE23" s="74">
        <v>4</v>
      </c>
      <c r="AG23" s="16" t="str">
        <f>IF(D23&lt;=C23,"Да","не верно")</f>
        <v>Да</v>
      </c>
      <c r="AH23" s="16" t="str">
        <f t="shared" si="4"/>
        <v>Да</v>
      </c>
      <c r="AI23" s="16" t="str">
        <f>IF(H23+I23+J23+K23=F23,"Да","не верно")</f>
        <v>Да</v>
      </c>
      <c r="AJ23" s="16" t="str">
        <f>IF(N23+O23+P23+Q23=F23,"Да","не верно")</f>
        <v>Да</v>
      </c>
      <c r="AK23" s="16" t="str">
        <f>IF(R23+S23+T23+U23=F23,"Да","не верно")</f>
        <v>Да</v>
      </c>
      <c r="AL23" s="16" t="str">
        <f>IF(V23+W23+X23+Y23=F23,"Да","не верно")</f>
        <v>Да</v>
      </c>
      <c r="AM23" s="16" t="str">
        <f t="shared" si="1"/>
        <v>Да</v>
      </c>
      <c r="AN23" s="16" t="str">
        <f t="shared" si="1"/>
        <v>Да</v>
      </c>
      <c r="AO23" s="16" t="str">
        <f t="shared" si="2"/>
        <v>Да</v>
      </c>
      <c r="AP23" s="16" t="str">
        <f>IF(AND(D23&gt;0,F23&gt;0),"Да",IF(AND(D23=0,F23=0),"Да","не верно"))</f>
        <v>Да</v>
      </c>
      <c r="AQ23" s="16" t="str">
        <f t="shared" si="3"/>
        <v>Да</v>
      </c>
      <c r="AR23" s="16" t="str">
        <f t="shared" si="5"/>
        <v>Да</v>
      </c>
      <c r="AS23" s="16" t="str">
        <f t="shared" si="6"/>
        <v>Да</v>
      </c>
      <c r="AT23" s="16" t="str">
        <f t="shared" si="7"/>
        <v>Да</v>
      </c>
      <c r="AU23" s="16" t="str">
        <f t="shared" si="8"/>
        <v>Да</v>
      </c>
    </row>
    <row r="24" spans="1:47" ht="24" customHeight="1" x14ac:dyDescent="0.2">
      <c r="A24" s="62">
        <v>5</v>
      </c>
      <c r="B24" s="20" t="s">
        <v>44</v>
      </c>
      <c r="C24" s="48">
        <v>5</v>
      </c>
      <c r="D24" s="92">
        <v>5</v>
      </c>
      <c r="E24" s="90">
        <f t="shared" si="0"/>
        <v>100</v>
      </c>
      <c r="F24" s="127">
        <v>5</v>
      </c>
      <c r="G24" s="126">
        <v>5</v>
      </c>
      <c r="H24" s="57"/>
      <c r="I24" s="58"/>
      <c r="J24" s="58">
        <v>3</v>
      </c>
      <c r="K24" s="58">
        <v>2</v>
      </c>
      <c r="L24" s="79">
        <v>52</v>
      </c>
      <c r="M24" s="144">
        <v>50</v>
      </c>
      <c r="N24" s="57"/>
      <c r="O24" s="58">
        <v>1</v>
      </c>
      <c r="P24" s="58">
        <v>3</v>
      </c>
      <c r="Q24" s="78">
        <v>1</v>
      </c>
      <c r="R24" s="57"/>
      <c r="S24" s="58">
        <v>1</v>
      </c>
      <c r="T24" s="58">
        <v>3</v>
      </c>
      <c r="U24" s="78">
        <v>1</v>
      </c>
      <c r="V24" s="57">
        <v>1</v>
      </c>
      <c r="W24" s="58">
        <v>4</v>
      </c>
      <c r="X24" s="58"/>
      <c r="Y24" s="78"/>
      <c r="Z24" s="125"/>
      <c r="AA24" s="82">
        <v>5</v>
      </c>
      <c r="AB24" s="57">
        <v>2</v>
      </c>
      <c r="AC24" s="58">
        <v>2</v>
      </c>
      <c r="AD24" s="78">
        <v>2</v>
      </c>
      <c r="AE24" s="75">
        <v>2</v>
      </c>
      <c r="AG24" s="16" t="str">
        <f t="shared" ref="AG24:AG34" si="9">IF(D24&lt;=C24,"Да","не верно")</f>
        <v>Да</v>
      </c>
      <c r="AH24" s="16" t="str">
        <f t="shared" si="4"/>
        <v>Да</v>
      </c>
      <c r="AI24" s="16" t="str">
        <f t="shared" ref="AI24:AI34" si="10">IF(H24+I24+J24+K24=F24,"Да","не верно")</f>
        <v>Да</v>
      </c>
      <c r="AJ24" s="16" t="str">
        <f t="shared" ref="AJ24:AJ34" si="11">IF(N24+O24+P24+Q24=F24,"Да","не верно")</f>
        <v>Да</v>
      </c>
      <c r="AK24" s="16" t="str">
        <f t="shared" ref="AK24:AK34" si="12">IF(R24+S24+T24+U24=F24,"Да","не верно")</f>
        <v>Да</v>
      </c>
      <c r="AL24" s="16" t="str">
        <f t="shared" ref="AL24:AL34" si="13">IF(V24+W24+X24+Y24=F24,"Да","не верно")</f>
        <v>Да</v>
      </c>
      <c r="AM24" s="16" t="str">
        <f t="shared" ref="AM24:AM34" si="14">IF(AB24&gt;=AC24,"Да","не верно")</f>
        <v>Да</v>
      </c>
      <c r="AN24" s="16" t="str">
        <f t="shared" ref="AN24:AN33" si="15">IF(AC24&gt;=AD24,"Да","не верно")</f>
        <v>Да</v>
      </c>
      <c r="AO24" s="16" t="str">
        <f t="shared" si="2"/>
        <v>Да</v>
      </c>
      <c r="AP24" s="16" t="str">
        <f t="shared" ref="AP24:AP33" si="16">IF(AND(D24&gt;0,F24&gt;0),"Да",IF(AND(D24=0,F24=0),"Да","не верно"))</f>
        <v>Да</v>
      </c>
      <c r="AQ24" s="16" t="str">
        <f t="shared" si="3"/>
        <v>Да</v>
      </c>
      <c r="AR24" s="16" t="str">
        <f t="shared" si="5"/>
        <v>Да</v>
      </c>
      <c r="AS24" s="16" t="str">
        <f t="shared" si="6"/>
        <v>Да</v>
      </c>
      <c r="AT24" s="16" t="str">
        <f t="shared" si="7"/>
        <v>Да</v>
      </c>
      <c r="AU24" s="16" t="str">
        <f t="shared" si="8"/>
        <v>Да</v>
      </c>
    </row>
    <row r="25" spans="1:47" x14ac:dyDescent="0.2">
      <c r="A25" s="62">
        <v>6</v>
      </c>
      <c r="B25" s="87" t="s">
        <v>81</v>
      </c>
      <c r="C25" s="50"/>
      <c r="D25" s="92"/>
      <c r="E25" s="90">
        <f>ROUND(D25/IF(C25=0, 1, C25)*100,2)</f>
        <v>0</v>
      </c>
      <c r="F25" s="127"/>
      <c r="G25" s="126"/>
      <c r="H25" s="57"/>
      <c r="I25" s="58"/>
      <c r="J25" s="58"/>
      <c r="K25" s="58"/>
      <c r="L25" s="79"/>
      <c r="M25" s="144"/>
      <c r="N25" s="57"/>
      <c r="O25" s="58"/>
      <c r="P25" s="58"/>
      <c r="Q25" s="78"/>
      <c r="R25" s="57"/>
      <c r="S25" s="58"/>
      <c r="T25" s="58"/>
      <c r="U25" s="78"/>
      <c r="V25" s="57"/>
      <c r="W25" s="58"/>
      <c r="X25" s="58"/>
      <c r="Y25" s="78"/>
      <c r="Z25" s="125"/>
      <c r="AA25" s="82"/>
      <c r="AB25" s="57"/>
      <c r="AC25" s="58"/>
      <c r="AD25" s="78"/>
      <c r="AE25" s="75"/>
      <c r="AG25" s="16" t="str">
        <f t="shared" ref="AG25" si="17">IF(D25&lt;=C25,"Да","не верно")</f>
        <v>Да</v>
      </c>
      <c r="AH25" s="16" t="str">
        <f t="shared" si="4"/>
        <v>Да</v>
      </c>
      <c r="AI25" s="16" t="str">
        <f t="shared" ref="AI25" si="18">IF(H25+I25+J25+K25=F25,"Да","не верно")</f>
        <v>Да</v>
      </c>
      <c r="AJ25" s="16" t="str">
        <f t="shared" ref="AJ25" si="19">IF(N25+O25+P25+Q25=F25,"Да","не верно")</f>
        <v>Да</v>
      </c>
      <c r="AK25" s="16" t="str">
        <f t="shared" ref="AK25" si="20">IF(R25+S25+T25+U25=F25,"Да","не верно")</f>
        <v>Да</v>
      </c>
      <c r="AL25" s="16" t="str">
        <f t="shared" ref="AL25" si="21">IF(V25+W25+X25+Y25=F25,"Да","не верно")</f>
        <v>Да</v>
      </c>
      <c r="AM25" s="16" t="str">
        <f t="shared" ref="AM25" si="22">IF(AB25&gt;=AC25,"Да","не верно")</f>
        <v>Да</v>
      </c>
      <c r="AN25" s="16" t="str">
        <f t="shared" ref="AN25" si="23">IF(AC25&gt;=AD25,"Да","не верно")</f>
        <v>Да</v>
      </c>
      <c r="AO25" s="16" t="str">
        <f t="shared" si="2"/>
        <v>Да</v>
      </c>
      <c r="AP25" s="16" t="str">
        <f t="shared" ref="AP25" si="24">IF(AND(D25&gt;0,F25&gt;0),"Да",IF(AND(D25=0,F25=0),"Да","не верно"))</f>
        <v>Да</v>
      </c>
      <c r="AQ25" s="16" t="str">
        <f t="shared" si="3"/>
        <v>Да</v>
      </c>
      <c r="AR25" s="16" t="str">
        <f t="shared" si="5"/>
        <v>Да</v>
      </c>
      <c r="AS25" s="16" t="str">
        <f t="shared" si="6"/>
        <v>Да</v>
      </c>
      <c r="AT25" s="16" t="str">
        <f t="shared" si="7"/>
        <v>Да</v>
      </c>
      <c r="AU25" s="16" t="str">
        <f t="shared" si="8"/>
        <v>Да</v>
      </c>
    </row>
    <row r="26" spans="1:47" ht="25.5" x14ac:dyDescent="0.2">
      <c r="A26" s="62">
        <v>7</v>
      </c>
      <c r="B26" s="20" t="s">
        <v>28</v>
      </c>
      <c r="C26" s="48">
        <v>7</v>
      </c>
      <c r="D26" s="92">
        <v>6</v>
      </c>
      <c r="E26" s="90">
        <f t="shared" si="0"/>
        <v>85.71</v>
      </c>
      <c r="F26" s="127">
        <v>6</v>
      </c>
      <c r="G26" s="126">
        <v>6</v>
      </c>
      <c r="H26" s="57"/>
      <c r="I26" s="58">
        <v>1</v>
      </c>
      <c r="J26" s="58">
        <v>5</v>
      </c>
      <c r="K26" s="58"/>
      <c r="L26" s="79">
        <v>36</v>
      </c>
      <c r="M26" s="144">
        <v>37</v>
      </c>
      <c r="N26" s="57"/>
      <c r="O26" s="58"/>
      <c r="P26" s="58">
        <v>1</v>
      </c>
      <c r="Q26" s="78">
        <v>5</v>
      </c>
      <c r="R26" s="57"/>
      <c r="S26" s="58">
        <v>3</v>
      </c>
      <c r="T26" s="58">
        <v>3</v>
      </c>
      <c r="U26" s="78"/>
      <c r="V26" s="57">
        <v>1</v>
      </c>
      <c r="W26" s="58">
        <v>1</v>
      </c>
      <c r="X26" s="58">
        <v>4</v>
      </c>
      <c r="Y26" s="78"/>
      <c r="Z26" s="125">
        <v>3</v>
      </c>
      <c r="AA26" s="82">
        <v>6</v>
      </c>
      <c r="AB26" s="57">
        <v>2</v>
      </c>
      <c r="AC26" s="58">
        <v>2</v>
      </c>
      <c r="AD26" s="78">
        <v>2</v>
      </c>
      <c r="AE26" s="75">
        <v>2</v>
      </c>
      <c r="AG26" s="16" t="str">
        <f t="shared" si="9"/>
        <v>Да</v>
      </c>
      <c r="AH26" s="16" t="str">
        <f t="shared" si="4"/>
        <v>Да</v>
      </c>
      <c r="AI26" s="16" t="str">
        <f t="shared" si="10"/>
        <v>Да</v>
      </c>
      <c r="AJ26" s="16" t="str">
        <f t="shared" si="11"/>
        <v>Да</v>
      </c>
      <c r="AK26" s="16" t="str">
        <f t="shared" si="12"/>
        <v>Да</v>
      </c>
      <c r="AL26" s="16" t="str">
        <f t="shared" si="13"/>
        <v>Да</v>
      </c>
      <c r="AM26" s="16" t="str">
        <f t="shared" si="14"/>
        <v>Да</v>
      </c>
      <c r="AN26" s="16" t="str">
        <f t="shared" si="15"/>
        <v>Да</v>
      </c>
      <c r="AO26" s="16" t="str">
        <f t="shared" si="2"/>
        <v>Да</v>
      </c>
      <c r="AP26" s="16" t="str">
        <f t="shared" si="16"/>
        <v>Да</v>
      </c>
      <c r="AQ26" s="16" t="str">
        <f t="shared" si="3"/>
        <v>Да</v>
      </c>
      <c r="AR26" s="16" t="str">
        <f t="shared" si="5"/>
        <v>Да</v>
      </c>
      <c r="AS26" s="16" t="str">
        <f t="shared" si="6"/>
        <v>Да</v>
      </c>
      <c r="AT26" s="16" t="str">
        <f t="shared" si="7"/>
        <v>Да</v>
      </c>
      <c r="AU26" s="16" t="str">
        <f t="shared" si="8"/>
        <v>Да</v>
      </c>
    </row>
    <row r="27" spans="1:47" ht="38.25" x14ac:dyDescent="0.2">
      <c r="A27" s="62">
        <v>8</v>
      </c>
      <c r="B27" s="20" t="s">
        <v>49</v>
      </c>
      <c r="C27" s="49">
        <v>6</v>
      </c>
      <c r="D27" s="93">
        <v>5.5</v>
      </c>
      <c r="E27" s="90">
        <f t="shared" si="0"/>
        <v>91.67</v>
      </c>
      <c r="F27" s="127">
        <v>6</v>
      </c>
      <c r="G27" s="126">
        <v>5</v>
      </c>
      <c r="H27" s="57"/>
      <c r="I27" s="58"/>
      <c r="J27" s="58"/>
      <c r="K27" s="58">
        <v>6</v>
      </c>
      <c r="L27" s="79">
        <v>56</v>
      </c>
      <c r="M27" s="144">
        <v>54</v>
      </c>
      <c r="N27" s="57"/>
      <c r="O27" s="58">
        <v>2</v>
      </c>
      <c r="P27" s="58">
        <v>2</v>
      </c>
      <c r="Q27" s="78">
        <v>2</v>
      </c>
      <c r="R27" s="57">
        <v>1</v>
      </c>
      <c r="S27" s="58">
        <v>3</v>
      </c>
      <c r="T27" s="58">
        <v>1</v>
      </c>
      <c r="U27" s="78">
        <v>1</v>
      </c>
      <c r="V27" s="57">
        <v>1</v>
      </c>
      <c r="W27" s="58">
        <v>3</v>
      </c>
      <c r="X27" s="58">
        <v>2</v>
      </c>
      <c r="Y27" s="78"/>
      <c r="Z27" s="125">
        <v>1</v>
      </c>
      <c r="AA27" s="82">
        <v>6</v>
      </c>
      <c r="AB27" s="57"/>
      <c r="AC27" s="58"/>
      <c r="AD27" s="78"/>
      <c r="AE27" s="75"/>
      <c r="AG27" s="16" t="str">
        <f t="shared" si="9"/>
        <v>Да</v>
      </c>
      <c r="AH27" s="16" t="str">
        <f t="shared" si="4"/>
        <v>Да</v>
      </c>
      <c r="AI27" s="16" t="str">
        <f t="shared" si="10"/>
        <v>Да</v>
      </c>
      <c r="AJ27" s="16" t="str">
        <f t="shared" si="11"/>
        <v>Да</v>
      </c>
      <c r="AK27" s="16" t="str">
        <f t="shared" si="12"/>
        <v>Да</v>
      </c>
      <c r="AL27" s="16" t="str">
        <f t="shared" si="13"/>
        <v>Да</v>
      </c>
      <c r="AM27" s="16" t="str">
        <f t="shared" si="14"/>
        <v>Да</v>
      </c>
      <c r="AN27" s="16" t="str">
        <f t="shared" si="15"/>
        <v>Да</v>
      </c>
      <c r="AO27" s="16" t="str">
        <f t="shared" si="2"/>
        <v>Да</v>
      </c>
      <c r="AP27" s="16" t="str">
        <f t="shared" si="16"/>
        <v>Да</v>
      </c>
      <c r="AQ27" s="16" t="str">
        <f t="shared" si="3"/>
        <v>Да</v>
      </c>
      <c r="AR27" s="16" t="str">
        <f t="shared" si="5"/>
        <v>Да</v>
      </c>
      <c r="AS27" s="16" t="str">
        <f t="shared" si="6"/>
        <v>Да</v>
      </c>
      <c r="AT27" s="16" t="str">
        <f t="shared" si="7"/>
        <v>Да</v>
      </c>
      <c r="AU27" s="16" t="str">
        <f t="shared" si="8"/>
        <v>Да</v>
      </c>
    </row>
    <row r="28" spans="1:47" x14ac:dyDescent="0.2">
      <c r="A28" s="62">
        <v>9</v>
      </c>
      <c r="B28" s="24" t="s">
        <v>67</v>
      </c>
      <c r="C28" s="49">
        <v>0.5</v>
      </c>
      <c r="D28" s="93">
        <v>0.5</v>
      </c>
      <c r="E28" s="90">
        <f t="shared" si="0"/>
        <v>100</v>
      </c>
      <c r="F28" s="127">
        <v>1</v>
      </c>
      <c r="G28" s="126">
        <v>1</v>
      </c>
      <c r="H28" s="57"/>
      <c r="I28" s="58"/>
      <c r="J28" s="58">
        <v>1</v>
      </c>
      <c r="K28" s="58"/>
      <c r="L28" s="79">
        <v>49</v>
      </c>
      <c r="M28" s="144">
        <v>48</v>
      </c>
      <c r="N28" s="57"/>
      <c r="O28" s="58"/>
      <c r="P28" s="58"/>
      <c r="Q28" s="78">
        <v>1</v>
      </c>
      <c r="R28" s="57"/>
      <c r="S28" s="58">
        <v>1</v>
      </c>
      <c r="T28" s="58"/>
      <c r="U28" s="78"/>
      <c r="V28" s="57"/>
      <c r="W28" s="58"/>
      <c r="X28" s="58"/>
      <c r="Y28" s="78">
        <v>1</v>
      </c>
      <c r="Z28" s="125">
        <v>1</v>
      </c>
      <c r="AA28" s="82">
        <v>1</v>
      </c>
      <c r="AB28" s="57"/>
      <c r="AC28" s="58"/>
      <c r="AD28" s="78"/>
      <c r="AE28" s="75"/>
      <c r="AG28" s="16" t="str">
        <f t="shared" si="9"/>
        <v>Да</v>
      </c>
      <c r="AH28" s="16" t="str">
        <f t="shared" si="4"/>
        <v>Да</v>
      </c>
      <c r="AI28" s="16" t="str">
        <f t="shared" si="10"/>
        <v>Да</v>
      </c>
      <c r="AJ28" s="16" t="str">
        <f t="shared" si="11"/>
        <v>Да</v>
      </c>
      <c r="AK28" s="16" t="str">
        <f t="shared" si="12"/>
        <v>Да</v>
      </c>
      <c r="AL28" s="16" t="str">
        <f t="shared" si="13"/>
        <v>Да</v>
      </c>
      <c r="AM28" s="16" t="str">
        <f t="shared" si="14"/>
        <v>Да</v>
      </c>
      <c r="AN28" s="16" t="str">
        <f t="shared" si="15"/>
        <v>Да</v>
      </c>
      <c r="AO28" s="16" t="str">
        <f t="shared" si="2"/>
        <v>Да</v>
      </c>
      <c r="AP28" s="16" t="str">
        <f t="shared" si="16"/>
        <v>Да</v>
      </c>
      <c r="AQ28" s="16" t="str">
        <f t="shared" si="3"/>
        <v>Да</v>
      </c>
      <c r="AR28" s="16" t="str">
        <f t="shared" si="5"/>
        <v>Да</v>
      </c>
      <c r="AS28" s="16" t="str">
        <f t="shared" si="6"/>
        <v>Да</v>
      </c>
      <c r="AT28" s="16" t="str">
        <f t="shared" si="7"/>
        <v>Да</v>
      </c>
      <c r="AU28" s="16" t="str">
        <f t="shared" si="8"/>
        <v>Да</v>
      </c>
    </row>
    <row r="29" spans="1:47" ht="38.25" x14ac:dyDescent="0.2">
      <c r="A29" s="72">
        <v>10</v>
      </c>
      <c r="B29" s="20" t="s">
        <v>29</v>
      </c>
      <c r="C29" s="10">
        <f>SUM(C30:C32)</f>
        <v>142.5</v>
      </c>
      <c r="D29" s="94">
        <f>SUM(D30:D32)</f>
        <v>138.5</v>
      </c>
      <c r="E29" s="90">
        <f t="shared" si="0"/>
        <v>97.19</v>
      </c>
      <c r="F29" s="128">
        <f>SUM(F30:F32)</f>
        <v>111</v>
      </c>
      <c r="G29" s="139">
        <f>SUM(G30:G32)</f>
        <v>91</v>
      </c>
      <c r="H29" s="11">
        <f>SUM(H30:H32)</f>
        <v>0</v>
      </c>
      <c r="I29" s="12">
        <f t="shared" ref="I29:AE29" si="25">SUM(I30:I32)</f>
        <v>3</v>
      </c>
      <c r="J29" s="12">
        <f t="shared" si="25"/>
        <v>53</v>
      </c>
      <c r="K29" s="12">
        <f t="shared" si="25"/>
        <v>55</v>
      </c>
      <c r="L29" s="79">
        <v>48</v>
      </c>
      <c r="M29" s="79">
        <v>49</v>
      </c>
      <c r="N29" s="11">
        <f t="shared" si="25"/>
        <v>8</v>
      </c>
      <c r="O29" s="12">
        <f t="shared" si="25"/>
        <v>20</v>
      </c>
      <c r="P29" s="12">
        <f t="shared" si="25"/>
        <v>73</v>
      </c>
      <c r="Q29" s="13">
        <f t="shared" si="25"/>
        <v>10</v>
      </c>
      <c r="R29" s="11">
        <f t="shared" si="25"/>
        <v>5</v>
      </c>
      <c r="S29" s="12">
        <f t="shared" si="25"/>
        <v>22</v>
      </c>
      <c r="T29" s="12">
        <f t="shared" si="25"/>
        <v>37</v>
      </c>
      <c r="U29" s="13">
        <f t="shared" si="25"/>
        <v>47</v>
      </c>
      <c r="V29" s="11">
        <f t="shared" si="25"/>
        <v>5</v>
      </c>
      <c r="W29" s="12">
        <f t="shared" si="25"/>
        <v>17</v>
      </c>
      <c r="X29" s="12">
        <f t="shared" si="25"/>
        <v>26</v>
      </c>
      <c r="Y29" s="13">
        <f t="shared" si="25"/>
        <v>63</v>
      </c>
      <c r="Z29" s="122">
        <f t="shared" ref="Z29:AA29" si="26">SUM(Z30:Z32)</f>
        <v>13</v>
      </c>
      <c r="AA29" s="46">
        <f t="shared" si="26"/>
        <v>111</v>
      </c>
      <c r="AB29" s="11">
        <f t="shared" si="25"/>
        <v>11</v>
      </c>
      <c r="AC29" s="12">
        <f t="shared" si="25"/>
        <v>11</v>
      </c>
      <c r="AD29" s="13">
        <f t="shared" si="25"/>
        <v>11</v>
      </c>
      <c r="AE29" s="76">
        <f t="shared" si="25"/>
        <v>11</v>
      </c>
      <c r="AG29" s="16" t="str">
        <f t="shared" si="9"/>
        <v>Да</v>
      </c>
      <c r="AH29" s="16" t="str">
        <f t="shared" si="4"/>
        <v>Да</v>
      </c>
      <c r="AI29" s="16" t="str">
        <f t="shared" si="10"/>
        <v>Да</v>
      </c>
      <c r="AJ29" s="16" t="str">
        <f t="shared" si="11"/>
        <v>Да</v>
      </c>
      <c r="AK29" s="16" t="str">
        <f t="shared" si="12"/>
        <v>Да</v>
      </c>
      <c r="AL29" s="16" t="str">
        <f t="shared" si="13"/>
        <v>Да</v>
      </c>
      <c r="AM29" s="16" t="str">
        <f t="shared" si="14"/>
        <v>Да</v>
      </c>
      <c r="AN29" s="16" t="str">
        <f t="shared" si="15"/>
        <v>Да</v>
      </c>
      <c r="AO29" s="16" t="str">
        <f t="shared" si="2"/>
        <v>Да</v>
      </c>
      <c r="AP29" s="16" t="str">
        <f t="shared" si="16"/>
        <v>Да</v>
      </c>
      <c r="AQ29" s="16" t="str">
        <f t="shared" si="3"/>
        <v>Да</v>
      </c>
      <c r="AR29" s="16" t="str">
        <f t="shared" si="5"/>
        <v>Да</v>
      </c>
      <c r="AS29" s="16" t="str">
        <f t="shared" si="6"/>
        <v>Да</v>
      </c>
      <c r="AT29" s="16" t="str">
        <f t="shared" si="7"/>
        <v>Да</v>
      </c>
      <c r="AU29" s="16" t="str">
        <f t="shared" si="8"/>
        <v>Да</v>
      </c>
    </row>
    <row r="30" spans="1:47" ht="21.75" customHeight="1" x14ac:dyDescent="0.2">
      <c r="A30" s="73">
        <v>10.1</v>
      </c>
      <c r="B30" s="21" t="s">
        <v>13</v>
      </c>
      <c r="C30" s="50">
        <v>4</v>
      </c>
      <c r="D30" s="95">
        <v>3.5</v>
      </c>
      <c r="E30" s="90">
        <f t="shared" si="0"/>
        <v>87.5</v>
      </c>
      <c r="F30" s="127">
        <v>6</v>
      </c>
      <c r="G30" s="127">
        <v>3</v>
      </c>
      <c r="H30" s="57"/>
      <c r="I30" s="58"/>
      <c r="J30" s="58">
        <v>3</v>
      </c>
      <c r="K30" s="58">
        <v>3</v>
      </c>
      <c r="L30" s="79">
        <v>51</v>
      </c>
      <c r="M30" s="144">
        <v>49</v>
      </c>
      <c r="N30" s="57"/>
      <c r="O30" s="58"/>
      <c r="P30" s="58"/>
      <c r="Q30" s="78">
        <v>6</v>
      </c>
      <c r="R30" s="57"/>
      <c r="S30" s="58">
        <v>2</v>
      </c>
      <c r="T30" s="58">
        <v>3</v>
      </c>
      <c r="U30" s="78">
        <v>1</v>
      </c>
      <c r="V30" s="57"/>
      <c r="W30" s="58"/>
      <c r="X30" s="58"/>
      <c r="Y30" s="78">
        <v>6</v>
      </c>
      <c r="Z30" s="125">
        <v>4</v>
      </c>
      <c r="AA30" s="82">
        <v>6</v>
      </c>
      <c r="AB30" s="57">
        <v>1</v>
      </c>
      <c r="AC30" s="58">
        <v>1</v>
      </c>
      <c r="AD30" s="78">
        <v>1</v>
      </c>
      <c r="AE30" s="75">
        <v>1</v>
      </c>
      <c r="AG30" s="16" t="str">
        <f t="shared" si="9"/>
        <v>Да</v>
      </c>
      <c r="AH30" s="16" t="str">
        <f t="shared" si="4"/>
        <v>Да</v>
      </c>
      <c r="AI30" s="16" t="str">
        <f t="shared" si="10"/>
        <v>Да</v>
      </c>
      <c r="AJ30" s="16" t="str">
        <f t="shared" si="11"/>
        <v>Да</v>
      </c>
      <c r="AK30" s="16" t="str">
        <f t="shared" si="12"/>
        <v>Да</v>
      </c>
      <c r="AL30" s="16" t="str">
        <f t="shared" si="13"/>
        <v>Да</v>
      </c>
      <c r="AM30" s="16" t="str">
        <f t="shared" si="14"/>
        <v>Да</v>
      </c>
      <c r="AN30" s="16" t="str">
        <f t="shared" si="15"/>
        <v>Да</v>
      </c>
      <c r="AO30" s="16" t="str">
        <f t="shared" si="2"/>
        <v>Да</v>
      </c>
      <c r="AP30" s="16" t="str">
        <f t="shared" si="16"/>
        <v>Да</v>
      </c>
      <c r="AQ30" s="16" t="str">
        <f t="shared" si="3"/>
        <v>Да</v>
      </c>
      <c r="AR30" s="16" t="str">
        <f t="shared" si="5"/>
        <v>Да</v>
      </c>
      <c r="AS30" s="16" t="str">
        <f t="shared" si="6"/>
        <v>Да</v>
      </c>
      <c r="AT30" s="16" t="str">
        <f t="shared" si="7"/>
        <v>Да</v>
      </c>
      <c r="AU30" s="16" t="str">
        <f t="shared" si="8"/>
        <v>Да</v>
      </c>
    </row>
    <row r="31" spans="1:47" ht="21.75" customHeight="1" x14ac:dyDescent="0.2">
      <c r="A31" s="73">
        <v>10.199999999999999</v>
      </c>
      <c r="B31" s="21" t="s">
        <v>14</v>
      </c>
      <c r="C31" s="50">
        <v>39.5</v>
      </c>
      <c r="D31" s="95">
        <v>36</v>
      </c>
      <c r="E31" s="90">
        <f t="shared" si="0"/>
        <v>91.14</v>
      </c>
      <c r="F31" s="127">
        <v>31</v>
      </c>
      <c r="G31" s="127">
        <v>26</v>
      </c>
      <c r="H31" s="57"/>
      <c r="I31" s="58"/>
      <c r="J31" s="58">
        <v>15</v>
      </c>
      <c r="K31" s="58">
        <v>16</v>
      </c>
      <c r="L31" s="79">
        <v>48</v>
      </c>
      <c r="M31" s="144">
        <v>46</v>
      </c>
      <c r="N31" s="57"/>
      <c r="O31" s="58"/>
      <c r="P31" s="58">
        <v>27</v>
      </c>
      <c r="Q31" s="78">
        <v>4</v>
      </c>
      <c r="R31" s="57"/>
      <c r="S31" s="58">
        <v>4</v>
      </c>
      <c r="T31" s="58">
        <v>8</v>
      </c>
      <c r="U31" s="78">
        <v>19</v>
      </c>
      <c r="V31" s="57"/>
      <c r="W31" s="58">
        <v>1</v>
      </c>
      <c r="X31" s="58">
        <v>1</v>
      </c>
      <c r="Y31" s="78">
        <v>29</v>
      </c>
      <c r="Z31" s="125">
        <v>8</v>
      </c>
      <c r="AA31" s="82">
        <v>31</v>
      </c>
      <c r="AB31" s="57">
        <v>6</v>
      </c>
      <c r="AC31" s="58">
        <v>6</v>
      </c>
      <c r="AD31" s="78">
        <v>6</v>
      </c>
      <c r="AE31" s="75">
        <v>6</v>
      </c>
      <c r="AG31" s="16" t="str">
        <f t="shared" si="9"/>
        <v>Да</v>
      </c>
      <c r="AH31" s="16" t="str">
        <f t="shared" si="4"/>
        <v>Да</v>
      </c>
      <c r="AI31" s="16" t="str">
        <f t="shared" si="10"/>
        <v>Да</v>
      </c>
      <c r="AJ31" s="16" t="str">
        <f t="shared" si="11"/>
        <v>Да</v>
      </c>
      <c r="AK31" s="16" t="str">
        <f t="shared" si="12"/>
        <v>Да</v>
      </c>
      <c r="AL31" s="16" t="str">
        <f t="shared" si="13"/>
        <v>Да</v>
      </c>
      <c r="AM31" s="16" t="str">
        <f t="shared" si="14"/>
        <v>Да</v>
      </c>
      <c r="AN31" s="16" t="str">
        <f t="shared" si="15"/>
        <v>Да</v>
      </c>
      <c r="AO31" s="16" t="str">
        <f t="shared" si="2"/>
        <v>Да</v>
      </c>
      <c r="AP31" s="16" t="str">
        <f t="shared" si="16"/>
        <v>Да</v>
      </c>
      <c r="AQ31" s="16" t="str">
        <f t="shared" si="3"/>
        <v>Да</v>
      </c>
      <c r="AR31" s="16" t="str">
        <f t="shared" si="5"/>
        <v>Да</v>
      </c>
      <c r="AS31" s="16" t="str">
        <f t="shared" si="6"/>
        <v>Да</v>
      </c>
      <c r="AT31" s="16" t="str">
        <f t="shared" si="7"/>
        <v>Да</v>
      </c>
      <c r="AU31" s="16" t="str">
        <f t="shared" si="8"/>
        <v>Да</v>
      </c>
    </row>
    <row r="32" spans="1:47" ht="21.75" customHeight="1" x14ac:dyDescent="0.2">
      <c r="A32" s="85">
        <v>10.3</v>
      </c>
      <c r="B32" s="86" t="s">
        <v>12</v>
      </c>
      <c r="C32" s="50">
        <v>99</v>
      </c>
      <c r="D32" s="95">
        <v>99</v>
      </c>
      <c r="E32" s="90">
        <f t="shared" si="0"/>
        <v>100</v>
      </c>
      <c r="F32" s="127">
        <v>74</v>
      </c>
      <c r="G32" s="127">
        <v>62</v>
      </c>
      <c r="H32" s="57"/>
      <c r="I32" s="58">
        <v>3</v>
      </c>
      <c r="J32" s="58">
        <v>35</v>
      </c>
      <c r="K32" s="58">
        <v>36</v>
      </c>
      <c r="L32" s="79">
        <v>46</v>
      </c>
      <c r="M32" s="144">
        <v>51</v>
      </c>
      <c r="N32" s="57">
        <v>8</v>
      </c>
      <c r="O32" s="58">
        <v>20</v>
      </c>
      <c r="P32" s="58">
        <v>46</v>
      </c>
      <c r="Q32" s="78"/>
      <c r="R32" s="57">
        <v>5</v>
      </c>
      <c r="S32" s="58">
        <v>16</v>
      </c>
      <c r="T32" s="58">
        <v>26</v>
      </c>
      <c r="U32" s="78">
        <v>27</v>
      </c>
      <c r="V32" s="57">
        <v>5</v>
      </c>
      <c r="W32" s="58">
        <v>16</v>
      </c>
      <c r="X32" s="58">
        <v>25</v>
      </c>
      <c r="Y32" s="78">
        <v>28</v>
      </c>
      <c r="Z32" s="125">
        <v>1</v>
      </c>
      <c r="AA32" s="82">
        <v>74</v>
      </c>
      <c r="AB32" s="57">
        <v>4</v>
      </c>
      <c r="AC32" s="58">
        <v>4</v>
      </c>
      <c r="AD32" s="78">
        <v>4</v>
      </c>
      <c r="AE32" s="75">
        <v>4</v>
      </c>
      <c r="AG32" s="16" t="str">
        <f t="shared" si="9"/>
        <v>Да</v>
      </c>
      <c r="AH32" s="16" t="str">
        <f t="shared" si="4"/>
        <v>Да</v>
      </c>
      <c r="AI32" s="16" t="str">
        <f t="shared" si="10"/>
        <v>Да</v>
      </c>
      <c r="AJ32" s="16" t="str">
        <f t="shared" si="11"/>
        <v>Да</v>
      </c>
      <c r="AK32" s="16" t="str">
        <f t="shared" si="12"/>
        <v>Да</v>
      </c>
      <c r="AL32" s="16" t="str">
        <f t="shared" si="13"/>
        <v>Да</v>
      </c>
      <c r="AM32" s="16" t="str">
        <f t="shared" si="14"/>
        <v>Да</v>
      </c>
      <c r="AN32" s="16" t="str">
        <f t="shared" si="15"/>
        <v>Да</v>
      </c>
      <c r="AO32" s="16" t="str">
        <f t="shared" si="2"/>
        <v>Да</v>
      </c>
      <c r="AP32" s="16" t="str">
        <f t="shared" si="16"/>
        <v>Да</v>
      </c>
      <c r="AQ32" s="16" t="str">
        <f t="shared" si="3"/>
        <v>Да</v>
      </c>
      <c r="AR32" s="16" t="str">
        <f t="shared" si="5"/>
        <v>Да</v>
      </c>
      <c r="AS32" s="16" t="str">
        <f t="shared" si="6"/>
        <v>Да</v>
      </c>
      <c r="AT32" s="16" t="str">
        <f t="shared" si="7"/>
        <v>Да</v>
      </c>
      <c r="AU32" s="16" t="str">
        <f t="shared" si="8"/>
        <v>Да</v>
      </c>
    </row>
    <row r="33" spans="1:47" ht="21.75" customHeight="1" thickBot="1" x14ac:dyDescent="0.25">
      <c r="A33" s="100">
        <v>11</v>
      </c>
      <c r="B33" s="101" t="s">
        <v>25</v>
      </c>
      <c r="C33" s="102">
        <v>1.5</v>
      </c>
      <c r="D33" s="103">
        <v>0.5</v>
      </c>
      <c r="E33" s="104">
        <f t="shared" si="0"/>
        <v>33.33</v>
      </c>
      <c r="F33" s="129">
        <v>1</v>
      </c>
      <c r="G33" s="127">
        <v>1</v>
      </c>
      <c r="H33" s="61"/>
      <c r="I33" s="59"/>
      <c r="J33" s="59">
        <v>1</v>
      </c>
      <c r="K33" s="59"/>
      <c r="L33" s="105">
        <v>49</v>
      </c>
      <c r="M33" s="145">
        <v>43</v>
      </c>
      <c r="N33" s="61"/>
      <c r="O33" s="59"/>
      <c r="P33" s="59"/>
      <c r="Q33" s="107">
        <v>1</v>
      </c>
      <c r="R33" s="61"/>
      <c r="S33" s="59"/>
      <c r="T33" s="59">
        <v>1</v>
      </c>
      <c r="U33" s="107"/>
      <c r="V33" s="61"/>
      <c r="W33" s="59"/>
      <c r="X33" s="59"/>
      <c r="Y33" s="107">
        <v>1</v>
      </c>
      <c r="Z33" s="131">
        <v>1</v>
      </c>
      <c r="AA33" s="106">
        <v>1</v>
      </c>
      <c r="AB33" s="61"/>
      <c r="AC33" s="59"/>
      <c r="AD33" s="107"/>
      <c r="AE33" s="108"/>
      <c r="AG33" s="16" t="str">
        <f t="shared" si="9"/>
        <v>Да</v>
      </c>
      <c r="AH33" s="16" t="str">
        <f t="shared" si="4"/>
        <v>Да</v>
      </c>
      <c r="AI33" s="16" t="str">
        <f t="shared" si="10"/>
        <v>Да</v>
      </c>
      <c r="AJ33" s="16" t="str">
        <f t="shared" si="11"/>
        <v>Да</v>
      </c>
      <c r="AK33" s="16" t="str">
        <f t="shared" si="12"/>
        <v>Да</v>
      </c>
      <c r="AL33" s="16" t="str">
        <f t="shared" si="13"/>
        <v>Да</v>
      </c>
      <c r="AM33" s="16" t="str">
        <f t="shared" si="14"/>
        <v>Да</v>
      </c>
      <c r="AN33" s="16" t="str">
        <f t="shared" si="15"/>
        <v>Да</v>
      </c>
      <c r="AO33" s="16" t="str">
        <f t="shared" si="2"/>
        <v>Да</v>
      </c>
      <c r="AP33" s="16" t="str">
        <f t="shared" si="16"/>
        <v>Да</v>
      </c>
      <c r="AQ33" s="16" t="str">
        <f t="shared" si="3"/>
        <v>Да</v>
      </c>
      <c r="AR33" s="16" t="str">
        <f t="shared" si="5"/>
        <v>Да</v>
      </c>
      <c r="AS33" s="16" t="str">
        <f t="shared" si="6"/>
        <v>Да</v>
      </c>
      <c r="AT33" s="16" t="str">
        <f t="shared" si="7"/>
        <v>Да</v>
      </c>
      <c r="AU33" s="16" t="str">
        <f t="shared" si="8"/>
        <v>Да</v>
      </c>
    </row>
    <row r="34" spans="1:47" ht="21.75" customHeight="1" thickBot="1" x14ac:dyDescent="0.25">
      <c r="A34" s="109"/>
      <c r="B34" s="110"/>
      <c r="C34" s="111"/>
      <c r="D34" s="112"/>
      <c r="E34" s="113"/>
      <c r="F34" s="130"/>
      <c r="G34" s="140"/>
      <c r="H34" s="114"/>
      <c r="I34" s="115"/>
      <c r="J34" s="115"/>
      <c r="K34" s="115"/>
      <c r="L34" s="115"/>
      <c r="M34" s="117"/>
      <c r="N34" s="123"/>
      <c r="O34" s="115"/>
      <c r="P34" s="115"/>
      <c r="Q34" s="117"/>
      <c r="R34" s="114"/>
      <c r="S34" s="115"/>
      <c r="T34" s="115"/>
      <c r="U34" s="117"/>
      <c r="V34" s="114"/>
      <c r="W34" s="115"/>
      <c r="X34" s="115"/>
      <c r="Y34" s="117"/>
      <c r="Z34" s="123"/>
      <c r="AA34" s="116"/>
      <c r="AB34" s="114"/>
      <c r="AC34" s="115"/>
      <c r="AD34" s="117"/>
      <c r="AE34" s="118"/>
      <c r="AG34" s="54" t="str">
        <f t="shared" si="9"/>
        <v>Да</v>
      </c>
      <c r="AH34" s="16" t="str">
        <f t="shared" si="4"/>
        <v>Да</v>
      </c>
      <c r="AI34" s="51" t="str">
        <f t="shared" si="10"/>
        <v>Да</v>
      </c>
      <c r="AJ34" s="51" t="str">
        <f t="shared" si="11"/>
        <v>Да</v>
      </c>
      <c r="AK34" s="51" t="str">
        <f t="shared" si="12"/>
        <v>Да</v>
      </c>
      <c r="AL34" s="51" t="str">
        <f t="shared" si="13"/>
        <v>Да</v>
      </c>
      <c r="AM34" s="51" t="str">
        <f t="shared" si="14"/>
        <v>Да</v>
      </c>
      <c r="AN34" s="51" t="str">
        <f>IF(AC34&gt;=AA34,"Да","не верно")</f>
        <v>Да</v>
      </c>
      <c r="AO34" s="51" t="str">
        <f t="shared" si="2"/>
        <v>Да</v>
      </c>
      <c r="AR34" s="16" t="str">
        <f t="shared" si="5"/>
        <v>Да</v>
      </c>
      <c r="AS34" s="16" t="str">
        <f t="shared" si="6"/>
        <v>Да</v>
      </c>
      <c r="AT34" s="16" t="str">
        <f t="shared" si="7"/>
        <v>Да</v>
      </c>
      <c r="AU34" s="16" t="str">
        <f t="shared" si="8"/>
        <v>Да</v>
      </c>
    </row>
    <row r="35" spans="1:47" ht="11.25" customHeight="1" x14ac:dyDescent="0.2">
      <c r="B35" s="27"/>
      <c r="C35" s="43"/>
      <c r="D35" s="43"/>
      <c r="E35" s="28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47" x14ac:dyDescent="0.2">
      <c r="A36" s="181" t="s">
        <v>78</v>
      </c>
      <c r="B36" s="181"/>
      <c r="C36" s="22" t="str">
        <f>IF(C20+C21+C22+C23+C24+C26+C27+C28+C29+C33=0,"0",IF(C20&gt;C21+C22+C23+C24+C26+C27+C28+C29+C33,"Да","не верно"))</f>
        <v>Да</v>
      </c>
      <c r="D36" s="22" t="str">
        <f>IF(D20+D21+D22+D23+D24+D26+D27+D28+D29+D33=0,"0",IF(D20&gt;D21+D22+D23+D24+D26+D27+D28+D29+D33,"Да","не верно"))</f>
        <v>Да</v>
      </c>
      <c r="E36" s="23"/>
      <c r="F36" s="22" t="str">
        <f>IF(F20+F21+F22+F23+F24+F26+F27+F28+F29+F33=0,"0",IF(F20&gt;F21+F22+F23+F24+F26+F27+F28+F29+F33,"Да","не верно"))</f>
        <v>Да</v>
      </c>
      <c r="G36" s="22" t="str">
        <f>IF(G20+G21+G22+G23+G24+G26+G27+G28+G29+G33=0,"0",IF(G20&gt;G21+G22+G23+G24+G26+G27+G28+G29+G33,"Да","не верно"))</f>
        <v>Да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2" t="str">
        <f>IF(Z21+Z22+Z23+Z24+Z26+Z27+Z28+Z29+Z33&lt;=Z20,"Да","нет")</f>
        <v>Да</v>
      </c>
      <c r="AA36" s="22" t="str">
        <f t="shared" ref="AA36:AE36" si="27">IF(AA21+AA22+AA23+AA24+AA26+AA27+AA28+AA29+AA33&lt;=AA20,"Да","нет")</f>
        <v>Да</v>
      </c>
      <c r="AB36" s="22" t="str">
        <f t="shared" si="27"/>
        <v>Да</v>
      </c>
      <c r="AC36" s="22" t="str">
        <f t="shared" si="27"/>
        <v>Да</v>
      </c>
      <c r="AD36" s="22" t="str">
        <f t="shared" si="27"/>
        <v>Да</v>
      </c>
      <c r="AE36" s="22" t="str">
        <f t="shared" si="27"/>
        <v>Да</v>
      </c>
    </row>
    <row r="37" spans="1:47" ht="15.75" thickBot="1" x14ac:dyDescent="0.3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45" t="str">
        <f>IF(AND((AB20-SUM(AB21:AB23)-AB24-AB26-AB27-AB28-AB29-AB33)&gt;=(AC20-SUM(AC21:AC23)-AC24-AC26-AC27-AC28-AC29-AC33),(AC20-SUM(AC21:AC23)-AC24-AC26-AC27-AC28-AC29-AC33)&gt;=(AD20-SUM(AD21:AD23)-AD24-AD26-AD27-AD28-AD29-AD33)),"Да","нет")</f>
        <v>Да</v>
      </c>
      <c r="AB37" s="22" t="str">
        <f>IF(AB25&lt;=AB20,"Да","нет")</f>
        <v>Да</v>
      </c>
      <c r="AC37" s="22" t="str">
        <f t="shared" ref="AC37:AE37" si="28">IF(AC25&lt;=AC20,"Да","нет")</f>
        <v>Да</v>
      </c>
      <c r="AD37" s="22" t="str">
        <f t="shared" si="28"/>
        <v>Да</v>
      </c>
      <c r="AE37" s="22" t="str">
        <f t="shared" si="28"/>
        <v>Да</v>
      </c>
    </row>
    <row r="38" spans="1:47" ht="135.75" customHeight="1" thickBot="1" x14ac:dyDescent="0.25">
      <c r="C38" s="162" t="s">
        <v>53</v>
      </c>
      <c r="D38" s="163"/>
      <c r="E38" s="163"/>
      <c r="F38" s="164"/>
      <c r="G38" s="124"/>
      <c r="H38" s="1"/>
      <c r="I38" s="165" t="s">
        <v>63</v>
      </c>
      <c r="J38" s="166"/>
      <c r="K38" s="166"/>
      <c r="L38" s="166"/>
      <c r="M38" s="166"/>
      <c r="N38" s="167"/>
      <c r="O38" s="1"/>
      <c r="P38" s="165" t="s">
        <v>64</v>
      </c>
      <c r="Q38" s="166"/>
      <c r="R38" s="166"/>
      <c r="S38" s="167"/>
      <c r="T38" s="1"/>
      <c r="U38" s="168" t="s">
        <v>65</v>
      </c>
      <c r="V38" s="169"/>
      <c r="W38" s="169"/>
      <c r="X38" s="169"/>
      <c r="Y38" s="170"/>
    </row>
    <row r="40" spans="1:47" x14ac:dyDescent="0.2">
      <c r="B40" s="14" t="s">
        <v>17</v>
      </c>
      <c r="C40" s="155" t="s">
        <v>102</v>
      </c>
      <c r="D40" s="155"/>
      <c r="E40" s="155"/>
      <c r="F40" s="155"/>
      <c r="G40" s="155"/>
      <c r="H40" s="155"/>
    </row>
    <row r="41" spans="1:47" x14ac:dyDescent="0.2">
      <c r="B41" s="14"/>
      <c r="C41" s="14"/>
      <c r="D41" s="14"/>
      <c r="E41" s="14"/>
    </row>
    <row r="42" spans="1:47" x14ac:dyDescent="0.2">
      <c r="B42" s="14" t="s">
        <v>50</v>
      </c>
      <c r="C42" s="155">
        <v>6447172</v>
      </c>
      <c r="D42" s="155"/>
      <c r="E42" s="155"/>
    </row>
    <row r="43" spans="1:47" x14ac:dyDescent="0.2">
      <c r="B43" s="14"/>
      <c r="C43" s="14"/>
      <c r="D43" s="14"/>
      <c r="E43" s="14"/>
    </row>
    <row r="53" spans="5:5" x14ac:dyDescent="0.2">
      <c r="E53" s="29"/>
    </row>
  </sheetData>
  <sheetProtection password="CF3C" sheet="1" objects="1" scenarios="1"/>
  <mergeCells count="28">
    <mergeCell ref="E10:W10"/>
    <mergeCell ref="AE16:AE18"/>
    <mergeCell ref="J14:S14"/>
    <mergeCell ref="N12:O12"/>
    <mergeCell ref="P12:Q12"/>
    <mergeCell ref="AC16:AD17"/>
    <mergeCell ref="AB16:AB18"/>
    <mergeCell ref="G16:G17"/>
    <mergeCell ref="H17:M17"/>
    <mergeCell ref="AG18:AU18"/>
    <mergeCell ref="A36:B36"/>
    <mergeCell ref="A16:A18"/>
    <mergeCell ref="B16:B18"/>
    <mergeCell ref="C16:D17"/>
    <mergeCell ref="E16:E18"/>
    <mergeCell ref="C42:E42"/>
    <mergeCell ref="V17:Y17"/>
    <mergeCell ref="N17:Q17"/>
    <mergeCell ref="R17:U17"/>
    <mergeCell ref="F16:F18"/>
    <mergeCell ref="C38:F38"/>
    <mergeCell ref="I38:N38"/>
    <mergeCell ref="P38:S38"/>
    <mergeCell ref="U38:Y38"/>
    <mergeCell ref="H16:AA16"/>
    <mergeCell ref="Z17:Z18"/>
    <mergeCell ref="AA17:AA18"/>
    <mergeCell ref="C40:H40"/>
  </mergeCells>
  <phoneticPr fontId="2" type="noConversion"/>
  <conditionalFormatting sqref="C42:E42">
    <cfRule type="cellIs" dxfId="5" priority="3" stopIfTrue="1" operator="equal">
      <formula>$N$52</formula>
    </cfRule>
  </conditionalFormatting>
  <conditionalFormatting sqref="C40:H40">
    <cfRule type="cellIs" dxfId="4" priority="2" stopIfTrue="1" operator="equal">
      <formula>$H$51</formula>
    </cfRule>
  </conditionalFormatting>
  <conditionalFormatting sqref="J14:S14">
    <cfRule type="cellIs" dxfId="3" priority="1" stopIfTrue="1" operator="equal">
      <formula>$W$14</formula>
    </cfRule>
  </conditionalFormatting>
  <dataValidations count="4">
    <dataValidation type="whole" operator="greaterThan" allowBlank="1" showInputMessage="1" showErrorMessage="1" errorTitle="Внимание!" error="Вводятся только числовые значения больше 0" sqref="N20:Y28 H20:K28 N30:Y35 H30:K35 F30:F35 F20:F28 AE34 G34:G35 Z35:AB35 L34:M35 AB30:AD34 Z34:AA34 AB20:AD28" xr:uid="{00000000-0002-0000-0000-000000000000}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20:D28 C30:D35" xr:uid="{00000000-0002-0000-0000-000001000000}">
      <formula1>0</formula1>
    </dataValidation>
    <dataValidation type="list" allowBlank="1" showInputMessage="1" showErrorMessage="1" sqref="N12:O12" xr:uid="{00000000-0002-0000-0000-000002000000}">
      <formula1>$O$1:$O$4</formula1>
    </dataValidation>
    <dataValidation type="list" allowBlank="1" showInputMessage="1" showErrorMessage="1" sqref="P12:Q12" xr:uid="{00000000-0002-0000-0000-000003000000}">
      <formula1>$P$1:$P$8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P53"/>
  <sheetViews>
    <sheetView showGridLines="0" zoomScale="80" zoomScaleNormal="80" workbookViewId="0">
      <pane xSplit="2" topLeftCell="N1" activePane="topRight" state="frozen"/>
      <selection activeCell="A9" sqref="A9"/>
      <selection pane="topRight" activeCell="U13" sqref="U13"/>
    </sheetView>
  </sheetViews>
  <sheetFormatPr defaultColWidth="9.140625" defaultRowHeight="12.75" x14ac:dyDescent="0.2"/>
  <cols>
    <col min="1" max="1" width="4.42578125" customWidth="1"/>
    <col min="2" max="2" width="30.140625" customWidth="1"/>
    <col min="3" max="3" width="12.5703125" customWidth="1"/>
    <col min="4" max="4" width="11.5703125" customWidth="1"/>
    <col min="5" max="5" width="12" customWidth="1"/>
    <col min="6" max="6" width="13.42578125" customWidth="1"/>
    <col min="7" max="10" width="10.7109375" customWidth="1"/>
    <col min="11" max="11" width="12" customWidth="1"/>
    <col min="12" max="12" width="10.5703125" customWidth="1"/>
    <col min="13" max="13" width="15.140625" customWidth="1"/>
    <col min="14" max="14" width="9.140625" customWidth="1"/>
    <col min="15" max="22" width="10.7109375" customWidth="1"/>
    <col min="23" max="23" width="15.7109375" customWidth="1"/>
    <col min="24" max="24" width="16.140625" customWidth="1"/>
    <col min="25" max="25" width="16.5703125" customWidth="1"/>
    <col min="26" max="32" width="15.7109375" customWidth="1"/>
    <col min="33" max="33" width="10.42578125" customWidth="1"/>
    <col min="34" max="34" width="11.5703125" bestFit="1" customWidth="1"/>
    <col min="35" max="35" width="13.7109375" customWidth="1"/>
    <col min="36" max="36" width="15" customWidth="1"/>
    <col min="37" max="37" width="14.7109375" customWidth="1"/>
    <col min="38" max="38" width="9.5703125" customWidth="1"/>
    <col min="39" max="39" width="9.7109375" customWidth="1"/>
    <col min="40" max="41" width="9.140625" customWidth="1"/>
    <col min="42" max="42" width="16.85546875" bestFit="1" customWidth="1"/>
  </cols>
  <sheetData>
    <row r="1" spans="1:32" ht="12.75" hidden="1" customHeight="1" x14ac:dyDescent="0.2">
      <c r="L1" t="s">
        <v>18</v>
      </c>
      <c r="M1" t="s">
        <v>68</v>
      </c>
      <c r="Z1" s="64"/>
      <c r="AA1" s="64"/>
      <c r="AB1" s="64"/>
      <c r="AC1" s="64"/>
      <c r="AD1" s="64"/>
      <c r="AE1" s="64"/>
    </row>
    <row r="2" spans="1:32" ht="12.75" hidden="1" customHeight="1" x14ac:dyDescent="0.2">
      <c r="L2" t="s">
        <v>19</v>
      </c>
      <c r="M2" t="s">
        <v>69</v>
      </c>
      <c r="Z2" s="64"/>
      <c r="AA2" s="64"/>
      <c r="AB2" s="64"/>
      <c r="AC2" s="64"/>
      <c r="AD2" s="64"/>
      <c r="AE2" s="64"/>
    </row>
    <row r="3" spans="1:32" ht="12.75" hidden="1" customHeight="1" x14ac:dyDescent="0.2">
      <c r="L3" t="s">
        <v>20</v>
      </c>
      <c r="M3" t="s">
        <v>70</v>
      </c>
      <c r="Z3" s="64"/>
      <c r="AA3" s="64"/>
      <c r="AB3" s="64"/>
      <c r="AC3" s="64"/>
      <c r="AD3" s="64"/>
      <c r="AE3" s="64"/>
    </row>
    <row r="4" spans="1:32" ht="12.75" hidden="1" customHeight="1" x14ac:dyDescent="0.2">
      <c r="L4" t="s">
        <v>21</v>
      </c>
      <c r="M4" t="s">
        <v>71</v>
      </c>
      <c r="Z4" s="64"/>
      <c r="AA4" s="64"/>
      <c r="AB4" s="64"/>
      <c r="AC4" s="64"/>
      <c r="AD4" s="64"/>
      <c r="AE4" s="64"/>
    </row>
    <row r="5" spans="1:32" ht="12.75" hidden="1" customHeight="1" x14ac:dyDescent="0.2">
      <c r="M5" t="s">
        <v>72</v>
      </c>
      <c r="Z5" s="64"/>
      <c r="AA5" s="64"/>
      <c r="AB5" s="64"/>
      <c r="AC5" s="64"/>
      <c r="AD5" s="64"/>
      <c r="AE5" s="64"/>
    </row>
    <row r="6" spans="1:32" ht="12.75" hidden="1" customHeight="1" x14ac:dyDescent="0.2">
      <c r="M6" t="s">
        <v>73</v>
      </c>
      <c r="Z6" s="64"/>
      <c r="AA6" s="64"/>
      <c r="AB6" s="64"/>
      <c r="AC6" s="64"/>
      <c r="AD6" s="64"/>
      <c r="AE6" s="64"/>
    </row>
    <row r="7" spans="1:32" ht="12.75" hidden="1" customHeight="1" x14ac:dyDescent="0.2">
      <c r="M7" t="s">
        <v>74</v>
      </c>
      <c r="Z7" s="64"/>
      <c r="AA7" s="64"/>
      <c r="AB7" s="64"/>
      <c r="AC7" s="64"/>
      <c r="AD7" s="64"/>
      <c r="AE7" s="64"/>
    </row>
    <row r="8" spans="1:32" ht="12.75" hidden="1" customHeight="1" x14ac:dyDescent="0.2">
      <c r="M8" t="s">
        <v>75</v>
      </c>
      <c r="Z8" s="64"/>
      <c r="AA8" s="64"/>
      <c r="AB8" s="64"/>
      <c r="AC8" s="64"/>
      <c r="AD8" s="64"/>
      <c r="AE8" s="64"/>
    </row>
    <row r="9" spans="1:32" x14ac:dyDescent="0.2">
      <c r="Y9" s="65" t="s">
        <v>16</v>
      </c>
      <c r="Z9" s="65" t="str">
        <f>'Форма 079_!_'!AC9</f>
        <v>v 3.0</v>
      </c>
      <c r="AA9" s="66"/>
      <c r="AB9" s="66"/>
      <c r="AC9" s="66"/>
      <c r="AD9" s="66"/>
      <c r="AE9" s="66"/>
    </row>
    <row r="10" spans="1:32" ht="24.75" customHeight="1" x14ac:dyDescent="0.2">
      <c r="B10" s="36"/>
      <c r="C10" s="36"/>
      <c r="D10" s="36"/>
      <c r="E10" s="219" t="s">
        <v>0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36"/>
      <c r="V10" s="36"/>
      <c r="W10" s="36"/>
      <c r="X10" s="36"/>
      <c r="Y10" s="35"/>
    </row>
    <row r="11" spans="1:32" ht="13.5" thickBot="1" x14ac:dyDescent="0.25"/>
    <row r="12" spans="1:32" ht="18.75" customHeight="1" thickBot="1" x14ac:dyDescent="0.25">
      <c r="K12" s="197" t="e">
        <f>'Форма 079_!_'!N12:O12</f>
        <v>#VALUE!</v>
      </c>
      <c r="L12" s="198"/>
      <c r="M12" s="199" t="e">
        <f>'Форма 079_!_'!P12:Q12</f>
        <v>#VALUE!</v>
      </c>
      <c r="N12" s="200"/>
    </row>
    <row r="13" spans="1:32" ht="19.5" customHeight="1" thickBot="1" x14ac:dyDescent="0.25"/>
    <row r="14" spans="1:32" ht="36.75" customHeight="1" thickBot="1" x14ac:dyDescent="0.25">
      <c r="I14" s="194" t="e">
        <f>'Форма 079_!_'!J14:S14</f>
        <v>#VALUE!</v>
      </c>
      <c r="J14" s="195"/>
      <c r="K14" s="195"/>
      <c r="L14" s="195"/>
      <c r="M14" s="195"/>
      <c r="N14" s="195"/>
      <c r="O14" s="195"/>
      <c r="P14" s="196"/>
      <c r="Q14" s="1"/>
      <c r="R14" s="1"/>
      <c r="S14" s="1"/>
      <c r="T14" s="1"/>
    </row>
    <row r="15" spans="1:32" ht="13.5" thickBot="1" x14ac:dyDescent="0.25">
      <c r="W15" s="52"/>
    </row>
    <row r="16" spans="1:32" ht="12.75" customHeight="1" x14ac:dyDescent="0.2">
      <c r="A16" s="156" t="s">
        <v>42</v>
      </c>
      <c r="B16" s="184" t="s">
        <v>15</v>
      </c>
      <c r="C16" s="156" t="s">
        <v>22</v>
      </c>
      <c r="D16" s="201"/>
      <c r="E16" s="215" t="s">
        <v>26</v>
      </c>
      <c r="F16" s="156" t="s">
        <v>48</v>
      </c>
      <c r="G16" s="173" t="s">
        <v>7</v>
      </c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4"/>
      <c r="W16" s="212" t="s">
        <v>58</v>
      </c>
      <c r="X16" s="201" t="s">
        <v>59</v>
      </c>
      <c r="Y16" s="157"/>
      <c r="Z16" s="215" t="s">
        <v>57</v>
      </c>
      <c r="AA16" s="215" t="s">
        <v>76</v>
      </c>
      <c r="AB16" s="215" t="s">
        <v>77</v>
      </c>
      <c r="AC16" s="208" t="s">
        <v>82</v>
      </c>
      <c r="AD16" s="53"/>
      <c r="AE16" s="53"/>
      <c r="AF16" s="53"/>
    </row>
    <row r="17" spans="1:42" ht="68.25" customHeight="1" x14ac:dyDescent="0.2">
      <c r="A17" s="182"/>
      <c r="B17" s="185"/>
      <c r="C17" s="160"/>
      <c r="D17" s="218"/>
      <c r="E17" s="216"/>
      <c r="F17" s="160"/>
      <c r="G17" s="202" t="s">
        <v>5</v>
      </c>
      <c r="H17" s="202"/>
      <c r="I17" s="202"/>
      <c r="J17" s="202"/>
      <c r="K17" s="202" t="s">
        <v>6</v>
      </c>
      <c r="L17" s="202"/>
      <c r="M17" s="202"/>
      <c r="N17" s="202"/>
      <c r="O17" s="218" t="s">
        <v>46</v>
      </c>
      <c r="P17" s="202"/>
      <c r="Q17" s="202"/>
      <c r="R17" s="202"/>
      <c r="S17" s="218" t="s">
        <v>45</v>
      </c>
      <c r="T17" s="202"/>
      <c r="U17" s="202"/>
      <c r="V17" s="203"/>
      <c r="W17" s="213"/>
      <c r="X17" s="202"/>
      <c r="Y17" s="202"/>
      <c r="Z17" s="216"/>
      <c r="AA17" s="216"/>
      <c r="AB17" s="216"/>
      <c r="AC17" s="209"/>
      <c r="AD17" s="53"/>
      <c r="AE17" s="53"/>
      <c r="AF17" s="53"/>
    </row>
    <row r="18" spans="1:42" ht="127.5" x14ac:dyDescent="0.2">
      <c r="A18" s="182"/>
      <c r="B18" s="185"/>
      <c r="C18" s="2" t="s">
        <v>23</v>
      </c>
      <c r="D18" s="3" t="s">
        <v>24</v>
      </c>
      <c r="E18" s="216"/>
      <c r="F18" s="160"/>
      <c r="G18" s="26" t="s">
        <v>27</v>
      </c>
      <c r="H18" s="15" t="s">
        <v>2</v>
      </c>
      <c r="I18" s="15" t="s">
        <v>3</v>
      </c>
      <c r="J18" s="15" t="s">
        <v>1</v>
      </c>
      <c r="K18" s="3" t="s">
        <v>32</v>
      </c>
      <c r="L18" s="3" t="s">
        <v>31</v>
      </c>
      <c r="M18" s="3" t="s">
        <v>33</v>
      </c>
      <c r="N18" s="4" t="s">
        <v>4</v>
      </c>
      <c r="O18" s="15" t="s">
        <v>8</v>
      </c>
      <c r="P18" s="15" t="s">
        <v>9</v>
      </c>
      <c r="Q18" s="15" t="s">
        <v>10</v>
      </c>
      <c r="R18" s="15" t="s">
        <v>11</v>
      </c>
      <c r="S18" s="15" t="s">
        <v>8</v>
      </c>
      <c r="T18" s="15" t="s">
        <v>9</v>
      </c>
      <c r="U18" s="15" t="s">
        <v>10</v>
      </c>
      <c r="V18" s="25" t="s">
        <v>11</v>
      </c>
      <c r="W18" s="214"/>
      <c r="X18" s="3" t="s">
        <v>55</v>
      </c>
      <c r="Y18" s="3" t="s">
        <v>56</v>
      </c>
      <c r="Z18" s="217"/>
      <c r="AA18" s="217"/>
      <c r="AB18" s="217"/>
      <c r="AC18" s="210"/>
      <c r="AD18" s="120" t="s">
        <v>83</v>
      </c>
      <c r="AE18" s="120" t="s">
        <v>84</v>
      </c>
      <c r="AF18" s="53"/>
      <c r="AG18" s="211" t="s">
        <v>40</v>
      </c>
      <c r="AH18" s="211"/>
      <c r="AI18" s="211"/>
      <c r="AJ18" s="211"/>
      <c r="AK18" s="211"/>
      <c r="AL18" s="211"/>
      <c r="AM18" s="211"/>
      <c r="AN18" s="211"/>
      <c r="AO18" s="211"/>
      <c r="AP18" s="211"/>
    </row>
    <row r="19" spans="1:42" ht="13.5" thickBot="1" x14ac:dyDescent="0.25">
      <c r="A19" s="17" t="s">
        <v>43</v>
      </c>
      <c r="B19" s="18" t="s">
        <v>30</v>
      </c>
      <c r="C19" s="5">
        <v>1</v>
      </c>
      <c r="D19" s="6">
        <v>2</v>
      </c>
      <c r="E19" s="9">
        <v>3</v>
      </c>
      <c r="F19" s="5">
        <v>4</v>
      </c>
      <c r="G19" s="8">
        <v>5</v>
      </c>
      <c r="H19" s="8">
        <v>6</v>
      </c>
      <c r="I19" s="8">
        <v>7</v>
      </c>
      <c r="J19" s="8">
        <v>8</v>
      </c>
      <c r="K19" s="8">
        <v>9</v>
      </c>
      <c r="L19" s="8">
        <v>10</v>
      </c>
      <c r="M19" s="8">
        <v>11</v>
      </c>
      <c r="N19" s="8">
        <v>12</v>
      </c>
      <c r="O19" s="8">
        <v>13</v>
      </c>
      <c r="P19" s="8">
        <v>14</v>
      </c>
      <c r="Q19" s="8">
        <v>15</v>
      </c>
      <c r="R19" s="8">
        <v>16</v>
      </c>
      <c r="S19" s="8">
        <v>17</v>
      </c>
      <c r="T19" s="8">
        <v>18</v>
      </c>
      <c r="U19" s="8">
        <v>19</v>
      </c>
      <c r="V19" s="9">
        <v>20</v>
      </c>
      <c r="W19" s="7">
        <v>21</v>
      </c>
      <c r="X19" s="8">
        <v>22</v>
      </c>
      <c r="Y19" s="8">
        <v>23</v>
      </c>
      <c r="Z19" s="9">
        <v>24</v>
      </c>
      <c r="AA19" s="67"/>
      <c r="AB19" s="67"/>
      <c r="AC19" s="67"/>
      <c r="AD19" s="67"/>
      <c r="AE19" s="67"/>
      <c r="AG19" s="16" t="s">
        <v>34</v>
      </c>
      <c r="AH19" s="16" t="s">
        <v>35</v>
      </c>
      <c r="AI19" s="16" t="s">
        <v>36</v>
      </c>
      <c r="AJ19" s="16" t="s">
        <v>37</v>
      </c>
      <c r="AK19" s="16" t="s">
        <v>38</v>
      </c>
      <c r="AL19" s="16" t="s">
        <v>39</v>
      </c>
      <c r="AM19" s="16" t="s">
        <v>47</v>
      </c>
      <c r="AN19" s="16" t="s">
        <v>41</v>
      </c>
      <c r="AO19" s="16" t="s">
        <v>52</v>
      </c>
      <c r="AP19" s="16" t="s">
        <v>54</v>
      </c>
    </row>
    <row r="20" spans="1:42" ht="56.25" customHeight="1" thickBot="1" x14ac:dyDescent="0.25">
      <c r="A20" s="62">
        <v>1</v>
      </c>
      <c r="B20" s="19" t="s">
        <v>51</v>
      </c>
      <c r="C20" s="47">
        <f>'Форма 079_!_'!C20</f>
        <v>238</v>
      </c>
      <c r="D20" s="47">
        <f>'Форма 079_!_'!D20</f>
        <v>226</v>
      </c>
      <c r="E20" s="47">
        <f>'Форма 079_!_'!E20</f>
        <v>94.96</v>
      </c>
      <c r="F20" s="47">
        <f>'Форма 079_!_'!F20</f>
        <v>185</v>
      </c>
      <c r="G20" s="47">
        <f>'Форма 079_!_'!H20</f>
        <v>0</v>
      </c>
      <c r="H20" s="47">
        <f>'Форма 079_!_'!I20</f>
        <v>10</v>
      </c>
      <c r="I20" s="47">
        <f>'Форма 079_!_'!J20</f>
        <v>81</v>
      </c>
      <c r="J20" s="47">
        <f>'Форма 079_!_'!K20</f>
        <v>94</v>
      </c>
      <c r="K20" s="47">
        <f>'Форма 079_!_'!N20</f>
        <v>16</v>
      </c>
      <c r="L20" s="47">
        <f>'Форма 079_!_'!O20</f>
        <v>45</v>
      </c>
      <c r="M20" s="47">
        <f>'Форма 079_!_'!P20</f>
        <v>93</v>
      </c>
      <c r="N20" s="47">
        <f>'Форма 079_!_'!Q20</f>
        <v>31</v>
      </c>
      <c r="O20" s="47">
        <f>'Форма 079_!_'!R20</f>
        <v>10</v>
      </c>
      <c r="P20" s="47">
        <f>'Форма 079_!_'!S20</f>
        <v>39</v>
      </c>
      <c r="Q20" s="47">
        <f>'Форма 079_!_'!T20</f>
        <v>61</v>
      </c>
      <c r="R20" s="47">
        <f>'Форма 079_!_'!U20</f>
        <v>75</v>
      </c>
      <c r="S20" s="47">
        <f>'Форма 079_!_'!V20</f>
        <v>10</v>
      </c>
      <c r="T20" s="47">
        <f>'Форма 079_!_'!W20</f>
        <v>37</v>
      </c>
      <c r="U20" s="47">
        <f>'Форма 079_!_'!X20</f>
        <v>51</v>
      </c>
      <c r="V20" s="47">
        <f>'Форма 079_!_'!Y20</f>
        <v>87</v>
      </c>
      <c r="W20" s="47">
        <f>'Форма 079_!_'!AB20</f>
        <v>40</v>
      </c>
      <c r="X20" s="47">
        <f>'Форма 079_!_'!AC20</f>
        <v>40</v>
      </c>
      <c r="Y20" s="47">
        <f>'Форма 079_!_'!AD20</f>
        <v>40</v>
      </c>
      <c r="Z20" s="47">
        <f>'Форма 079_!_'!AE20</f>
        <v>40</v>
      </c>
      <c r="AA20" s="47">
        <f>'Форма 079_!_'!Z20</f>
        <v>24</v>
      </c>
      <c r="AB20" s="47">
        <f>'Форма 079_!_'!AA20</f>
        <v>185</v>
      </c>
      <c r="AC20" s="47">
        <f>'Форма 079_!_'!G20</f>
        <v>135</v>
      </c>
      <c r="AD20" s="47">
        <f>'Форма 079_!_'!L20</f>
        <v>50</v>
      </c>
      <c r="AE20" s="47">
        <f>'Форма 079_!_'!M20</f>
        <v>49</v>
      </c>
      <c r="AG20" s="16" t="str">
        <f>IF(D20&lt;=C20,"Да","не верно")</f>
        <v>Да</v>
      </c>
      <c r="AH20" s="16" t="str">
        <f>IF(G20+H20+I20+J20=F20,"Да","не верно")</f>
        <v>Да</v>
      </c>
      <c r="AI20" s="16" t="str">
        <f>IF(K20+L20+M20+N20=F20,"Да","не верно")</f>
        <v>Да</v>
      </c>
      <c r="AJ20" s="16" t="str">
        <f>IF(O20+P20+Q20+R20=F20,"Да","не верно")</f>
        <v>Да</v>
      </c>
      <c r="AK20" s="16" t="str">
        <f>IF(S20+T20+U20+V20=F20,"Да","не верно")</f>
        <v>Да</v>
      </c>
      <c r="AL20" s="16" t="str">
        <f t="shared" ref="AL20:AM34" si="0">IF(W20&gt;=X20,"Да","не верно")</f>
        <v>Да</v>
      </c>
      <c r="AM20" s="16" t="str">
        <f t="shared" si="0"/>
        <v>Да</v>
      </c>
      <c r="AN20" s="16" t="str">
        <f>IF(W20&lt;=F20,"Да","не верно")</f>
        <v>Да</v>
      </c>
      <c r="AO20" s="16" t="str">
        <f>IF(AND(D20&gt;0,F20&gt;0),"Да",IF(AND(D20=0,F20=0),"Да","не верно"))</f>
        <v>Да</v>
      </c>
      <c r="AP20" s="16" t="str">
        <f>IF(AND(Z20&gt;=W20,Z20&lt;=F20),"Да","не верно")</f>
        <v>Да</v>
      </c>
    </row>
    <row r="21" spans="1:42" ht="18.75" customHeight="1" thickBot="1" x14ac:dyDescent="0.25">
      <c r="A21" s="62">
        <v>2</v>
      </c>
      <c r="B21" s="19" t="s">
        <v>60</v>
      </c>
      <c r="C21" s="47">
        <f>'Форма 079_!_'!C21</f>
        <v>1</v>
      </c>
      <c r="D21" s="47">
        <f>'Форма 079_!_'!D21</f>
        <v>1</v>
      </c>
      <c r="E21" s="47">
        <f>'Форма 079_!_'!E21</f>
        <v>100</v>
      </c>
      <c r="F21" s="47">
        <f>'Форма 079_!_'!F21</f>
        <v>1</v>
      </c>
      <c r="G21" s="47">
        <f>'Форма 079_!_'!H21</f>
        <v>0</v>
      </c>
      <c r="H21" s="47">
        <f>'Форма 079_!_'!I21</f>
        <v>0</v>
      </c>
      <c r="I21" s="47">
        <f>'Форма 079_!_'!J21</f>
        <v>0</v>
      </c>
      <c r="J21" s="47">
        <f>'Форма 079_!_'!K21</f>
        <v>1</v>
      </c>
      <c r="K21" s="47">
        <f>'Форма 079_!_'!N21</f>
        <v>0</v>
      </c>
      <c r="L21" s="47">
        <f>'Форма 079_!_'!O21</f>
        <v>0</v>
      </c>
      <c r="M21" s="47">
        <f>'Форма 079_!_'!P21</f>
        <v>0</v>
      </c>
      <c r="N21" s="47">
        <f>'Форма 079_!_'!Q21</f>
        <v>1</v>
      </c>
      <c r="O21" s="47">
        <f>'Форма 079_!_'!R21</f>
        <v>0</v>
      </c>
      <c r="P21" s="47">
        <f>'Форма 079_!_'!S21</f>
        <v>0</v>
      </c>
      <c r="Q21" s="47">
        <f>'Форма 079_!_'!T21</f>
        <v>1</v>
      </c>
      <c r="R21" s="47">
        <f>'Форма 079_!_'!U21</f>
        <v>0</v>
      </c>
      <c r="S21" s="47">
        <f>'Форма 079_!_'!V21</f>
        <v>0</v>
      </c>
      <c r="T21" s="47">
        <f>'Форма 079_!_'!W21</f>
        <v>0</v>
      </c>
      <c r="U21" s="47">
        <f>'Форма 079_!_'!X21</f>
        <v>1</v>
      </c>
      <c r="V21" s="47">
        <f>'Форма 079_!_'!Y21</f>
        <v>0</v>
      </c>
      <c r="W21" s="47">
        <f>'Форма 079_!_'!AB21</f>
        <v>1</v>
      </c>
      <c r="X21" s="47">
        <f>'Форма 079_!_'!AC21</f>
        <v>1</v>
      </c>
      <c r="Y21" s="47">
        <f>'Форма 079_!_'!AD21</f>
        <v>1</v>
      </c>
      <c r="Z21" s="47">
        <f>'Форма 079_!_'!AE21</f>
        <v>1</v>
      </c>
      <c r="AA21" s="47">
        <f>'Форма 079_!_'!Z21</f>
        <v>0</v>
      </c>
      <c r="AB21" s="47">
        <f>'Форма 079_!_'!AA21</f>
        <v>1</v>
      </c>
      <c r="AC21" s="47">
        <f>'Форма 079_!_'!G21</f>
        <v>1</v>
      </c>
      <c r="AD21" s="47">
        <f>'Форма 079_!_'!L21</f>
        <v>50</v>
      </c>
      <c r="AE21" s="47">
        <f>'Форма 079_!_'!M21</f>
        <v>49</v>
      </c>
      <c r="AG21" s="16" t="str">
        <f>IF(D21&lt;=C21,"Да","не верно")</f>
        <v>Да</v>
      </c>
      <c r="AH21" s="16" t="str">
        <f>IF(G21+H21+I21+J21=F21,"Да","не верно")</f>
        <v>Да</v>
      </c>
      <c r="AI21" s="16" t="str">
        <f>IF(K21+L21+M21+N21=F21,"Да","не верно")</f>
        <v>Да</v>
      </c>
      <c r="AJ21" s="16" t="str">
        <f>IF(O21+P21+Q21+R21=F21,"Да","не верно")</f>
        <v>Да</v>
      </c>
      <c r="AK21" s="16" t="str">
        <f>IF(S21+T21+U21+V21=F21,"Да","не верно")</f>
        <v>Да</v>
      </c>
      <c r="AL21" s="16" t="str">
        <f t="shared" si="0"/>
        <v>Да</v>
      </c>
      <c r="AM21" s="16" t="str">
        <f t="shared" si="0"/>
        <v>Да</v>
      </c>
      <c r="AN21" s="16" t="str">
        <f>IF(W21&lt;=F21,"Да","не верно")</f>
        <v>Да</v>
      </c>
      <c r="AO21" s="16" t="str">
        <f>IF(AND(D21&gt;0,F21&gt;0),"Да",IF(AND(D21=0,F21=0),"Да","не верно"))</f>
        <v>Да</v>
      </c>
      <c r="AP21" s="16" t="str">
        <f>IF(AND(Z21&gt;=W21,Z21&lt;=F21),"Да","не верно")</f>
        <v>Да</v>
      </c>
    </row>
    <row r="22" spans="1:42" ht="18.75" customHeight="1" thickBot="1" x14ac:dyDescent="0.25">
      <c r="A22" s="62">
        <v>3</v>
      </c>
      <c r="B22" s="19" t="s">
        <v>61</v>
      </c>
      <c r="C22" s="47">
        <f>'Форма 079_!_'!C22</f>
        <v>2</v>
      </c>
      <c r="D22" s="47">
        <f>'Форма 079_!_'!D22</f>
        <v>2</v>
      </c>
      <c r="E22" s="47">
        <f>'Форма 079_!_'!E22</f>
        <v>100</v>
      </c>
      <c r="F22" s="47">
        <f>'Форма 079_!_'!F22</f>
        <v>2</v>
      </c>
      <c r="G22" s="47">
        <f>'Форма 079_!_'!H22</f>
        <v>0</v>
      </c>
      <c r="H22" s="47">
        <f>'Форма 079_!_'!I22</f>
        <v>0</v>
      </c>
      <c r="I22" s="47">
        <f>'Форма 079_!_'!J22</f>
        <v>1</v>
      </c>
      <c r="J22" s="47">
        <f>'Форма 079_!_'!K22</f>
        <v>1</v>
      </c>
      <c r="K22" s="47">
        <f>'Форма 079_!_'!N22</f>
        <v>0</v>
      </c>
      <c r="L22" s="47">
        <f>'Форма 079_!_'!O22</f>
        <v>0</v>
      </c>
      <c r="M22" s="47">
        <f>'Форма 079_!_'!P22</f>
        <v>0</v>
      </c>
      <c r="N22" s="47">
        <f>'Форма 079_!_'!Q22</f>
        <v>2</v>
      </c>
      <c r="O22" s="47">
        <f>'Форма 079_!_'!R22</f>
        <v>0</v>
      </c>
      <c r="P22" s="47">
        <f>'Форма 079_!_'!S22</f>
        <v>0</v>
      </c>
      <c r="Q22" s="47">
        <f>'Форма 079_!_'!T22</f>
        <v>1</v>
      </c>
      <c r="R22" s="47">
        <f>'Форма 079_!_'!U22</f>
        <v>1</v>
      </c>
      <c r="S22" s="47">
        <f>'Форма 079_!_'!V22</f>
        <v>0</v>
      </c>
      <c r="T22" s="47">
        <f>'Форма 079_!_'!W22</f>
        <v>0</v>
      </c>
      <c r="U22" s="47">
        <f>'Форма 079_!_'!X22</f>
        <v>2</v>
      </c>
      <c r="V22" s="47">
        <f>'Форма 079_!_'!Y22</f>
        <v>0</v>
      </c>
      <c r="W22" s="47">
        <f>'Форма 079_!_'!AB22</f>
        <v>1</v>
      </c>
      <c r="X22" s="47">
        <f>'Форма 079_!_'!AC22</f>
        <v>1</v>
      </c>
      <c r="Y22" s="47">
        <f>'Форма 079_!_'!AD22</f>
        <v>1</v>
      </c>
      <c r="Z22" s="47">
        <f>'Форма 079_!_'!AE22</f>
        <v>1</v>
      </c>
      <c r="AA22" s="47">
        <f>'Форма 079_!_'!Z22</f>
        <v>0</v>
      </c>
      <c r="AB22" s="47">
        <f>'Форма 079_!_'!AA22</f>
        <v>2</v>
      </c>
      <c r="AC22" s="47">
        <f>'Форма 079_!_'!G22</f>
        <v>1</v>
      </c>
      <c r="AD22" s="47">
        <f>'Форма 079_!_'!L22</f>
        <v>49</v>
      </c>
      <c r="AE22" s="47">
        <f>'Форма 079_!_'!M22</f>
        <v>48</v>
      </c>
      <c r="AG22" s="16" t="str">
        <f>IF(D22&lt;=C22,"Да","не верно")</f>
        <v>Да</v>
      </c>
      <c r="AH22" s="16" t="str">
        <f>IF(G22+H22+I22+J22=F22,"Да","не верно")</f>
        <v>Да</v>
      </c>
      <c r="AI22" s="16" t="str">
        <f>IF(K22+L22+M22+N22=F22,"Да","не верно")</f>
        <v>Да</v>
      </c>
      <c r="AJ22" s="16" t="str">
        <f>IF(O22+P22+Q22+R22=F22,"Да","не верно")</f>
        <v>Да</v>
      </c>
      <c r="AK22" s="16" t="str">
        <f>IF(S22+T22+U22+V22=F22,"Да","не верно")</f>
        <v>Да</v>
      </c>
      <c r="AL22" s="16" t="str">
        <f t="shared" si="0"/>
        <v>Да</v>
      </c>
      <c r="AM22" s="16" t="str">
        <f t="shared" si="0"/>
        <v>Да</v>
      </c>
      <c r="AN22" s="16" t="str">
        <f>IF(W22&lt;=F22,"Да","не верно")</f>
        <v>Да</v>
      </c>
      <c r="AO22" s="16" t="str">
        <f>IF(AND(D22&gt;0,F22&gt;0),"Да",IF(AND(D22=0,F22=0),"Да","не верно"))</f>
        <v>Да</v>
      </c>
      <c r="AP22" s="16" t="str">
        <f>IF(AND(Z22&gt;=W22,Z22&lt;=F22),"Да","не верно")</f>
        <v>Да</v>
      </c>
    </row>
    <row r="23" spans="1:42" ht="26.25" thickBot="1" x14ac:dyDescent="0.25">
      <c r="A23" s="62">
        <v>4</v>
      </c>
      <c r="B23" s="63" t="s">
        <v>66</v>
      </c>
      <c r="C23" s="47">
        <f>'Форма 079_!_'!C23</f>
        <v>5</v>
      </c>
      <c r="D23" s="47">
        <f>'Форма 079_!_'!D23</f>
        <v>4.5</v>
      </c>
      <c r="E23" s="47">
        <f>'Форма 079_!_'!E23</f>
        <v>90</v>
      </c>
      <c r="F23" s="47">
        <f>'Форма 079_!_'!F23</f>
        <v>4</v>
      </c>
      <c r="G23" s="47">
        <f>'Форма 079_!_'!H23</f>
        <v>0</v>
      </c>
      <c r="H23" s="47">
        <f>'Форма 079_!_'!I23</f>
        <v>0</v>
      </c>
      <c r="I23" s="47">
        <f>'Форма 079_!_'!J23</f>
        <v>2</v>
      </c>
      <c r="J23" s="47">
        <f>'Форма 079_!_'!K23</f>
        <v>2</v>
      </c>
      <c r="K23" s="47">
        <f>'Форма 079_!_'!N23</f>
        <v>0</v>
      </c>
      <c r="L23" s="47">
        <f>'Форма 079_!_'!O23</f>
        <v>3</v>
      </c>
      <c r="M23" s="47">
        <f>'Форма 079_!_'!P23</f>
        <v>0</v>
      </c>
      <c r="N23" s="47">
        <f>'Форма 079_!_'!Q23</f>
        <v>1</v>
      </c>
      <c r="O23" s="47">
        <f>'Форма 079_!_'!R23</f>
        <v>1</v>
      </c>
      <c r="P23" s="47">
        <f>'Форма 079_!_'!S23</f>
        <v>1</v>
      </c>
      <c r="Q23" s="47">
        <f>'Форма 079_!_'!T23</f>
        <v>0</v>
      </c>
      <c r="R23" s="47">
        <f>'Форма 079_!_'!U23</f>
        <v>2</v>
      </c>
      <c r="S23" s="47">
        <f>'Форма 079_!_'!V23</f>
        <v>2</v>
      </c>
      <c r="T23" s="47">
        <f>'Форма 079_!_'!W23</f>
        <v>0</v>
      </c>
      <c r="U23" s="47">
        <f>'Форма 079_!_'!X23</f>
        <v>0</v>
      </c>
      <c r="V23" s="47">
        <f>'Форма 079_!_'!Y23</f>
        <v>2</v>
      </c>
      <c r="W23" s="47">
        <f>'Форма 079_!_'!AB23</f>
        <v>4</v>
      </c>
      <c r="X23" s="47">
        <f>'Форма 079_!_'!AC23</f>
        <v>4</v>
      </c>
      <c r="Y23" s="47">
        <f>'Форма 079_!_'!AD23</f>
        <v>4</v>
      </c>
      <c r="Z23" s="47">
        <f>'Форма 079_!_'!AE23</f>
        <v>4</v>
      </c>
      <c r="AA23" s="47">
        <f>'Форма 079_!_'!Z23</f>
        <v>0</v>
      </c>
      <c r="AB23" s="47">
        <f>'Форма 079_!_'!AA23</f>
        <v>4</v>
      </c>
      <c r="AC23" s="47">
        <f>'Форма 079_!_'!G23</f>
        <v>3</v>
      </c>
      <c r="AD23" s="47">
        <f>'Форма 079_!_'!L23</f>
        <v>43</v>
      </c>
      <c r="AE23" s="47">
        <f>'Форма 079_!_'!M23</f>
        <v>39</v>
      </c>
      <c r="AG23" s="16" t="str">
        <f>IF(D23&lt;=C23,"Да","не верно")</f>
        <v>Да</v>
      </c>
      <c r="AH23" s="16" t="str">
        <f>IF(G23+H23+I23+J23=F23,"Да","не верно")</f>
        <v>Да</v>
      </c>
      <c r="AI23" s="16" t="str">
        <f>IF(K23+L23+M23+N23=F23,"Да","не верно")</f>
        <v>Да</v>
      </c>
      <c r="AJ23" s="16" t="str">
        <f>IF(O23+P23+Q23+R23=F23,"Да","не верно")</f>
        <v>Да</v>
      </c>
      <c r="AK23" s="16" t="str">
        <f>IF(S23+T23+U23+V23=F23,"Да","не верно")</f>
        <v>Да</v>
      </c>
      <c r="AL23" s="16" t="str">
        <f t="shared" si="0"/>
        <v>Да</v>
      </c>
      <c r="AM23" s="16" t="str">
        <f t="shared" si="0"/>
        <v>Да</v>
      </c>
      <c r="AN23" s="16" t="str">
        <f>IF(W23&lt;=F23,"Да","не верно")</f>
        <v>Да</v>
      </c>
      <c r="AO23" s="16" t="str">
        <f>IF(AND(D23&gt;0,F23&gt;0),"Да",IF(AND(D23=0,F23=0),"Да","не верно"))</f>
        <v>Да</v>
      </c>
      <c r="AP23" s="16" t="str">
        <f>IF(AND(Z23&gt;=W23,Z23&lt;=F23),"Да","не верно")</f>
        <v>Да</v>
      </c>
    </row>
    <row r="24" spans="1:42" ht="24" customHeight="1" thickBot="1" x14ac:dyDescent="0.25">
      <c r="A24" s="62">
        <v>5</v>
      </c>
      <c r="B24" s="20" t="s">
        <v>44</v>
      </c>
      <c r="C24" s="47">
        <f>'Форма 079_!_'!C24</f>
        <v>5</v>
      </c>
      <c r="D24" s="47">
        <f>'Форма 079_!_'!D24</f>
        <v>5</v>
      </c>
      <c r="E24" s="47">
        <f>'Форма 079_!_'!E24</f>
        <v>100</v>
      </c>
      <c r="F24" s="47">
        <f>'Форма 079_!_'!F24</f>
        <v>5</v>
      </c>
      <c r="G24" s="47">
        <f>'Форма 079_!_'!H24</f>
        <v>0</v>
      </c>
      <c r="H24" s="47">
        <f>'Форма 079_!_'!I24</f>
        <v>0</v>
      </c>
      <c r="I24" s="47">
        <f>'Форма 079_!_'!J24</f>
        <v>3</v>
      </c>
      <c r="J24" s="47">
        <f>'Форма 079_!_'!K24</f>
        <v>2</v>
      </c>
      <c r="K24" s="47">
        <f>'Форма 079_!_'!N24</f>
        <v>0</v>
      </c>
      <c r="L24" s="47">
        <f>'Форма 079_!_'!O24</f>
        <v>1</v>
      </c>
      <c r="M24" s="47">
        <f>'Форма 079_!_'!P24</f>
        <v>3</v>
      </c>
      <c r="N24" s="47">
        <f>'Форма 079_!_'!Q24</f>
        <v>1</v>
      </c>
      <c r="O24" s="47">
        <f>'Форма 079_!_'!R24</f>
        <v>0</v>
      </c>
      <c r="P24" s="47">
        <f>'Форма 079_!_'!S24</f>
        <v>1</v>
      </c>
      <c r="Q24" s="47">
        <f>'Форма 079_!_'!T24</f>
        <v>3</v>
      </c>
      <c r="R24" s="47">
        <f>'Форма 079_!_'!U24</f>
        <v>1</v>
      </c>
      <c r="S24" s="47">
        <f>'Форма 079_!_'!V24</f>
        <v>1</v>
      </c>
      <c r="T24" s="47">
        <f>'Форма 079_!_'!W24</f>
        <v>4</v>
      </c>
      <c r="U24" s="47">
        <f>'Форма 079_!_'!X24</f>
        <v>0</v>
      </c>
      <c r="V24" s="47">
        <f>'Форма 079_!_'!Y24</f>
        <v>0</v>
      </c>
      <c r="W24" s="47">
        <f>'Форма 079_!_'!AB24</f>
        <v>2</v>
      </c>
      <c r="X24" s="47">
        <f>'Форма 079_!_'!AC24</f>
        <v>2</v>
      </c>
      <c r="Y24" s="47">
        <f>'Форма 079_!_'!AD24</f>
        <v>2</v>
      </c>
      <c r="Z24" s="47">
        <f>'Форма 079_!_'!AE24</f>
        <v>2</v>
      </c>
      <c r="AA24" s="47">
        <f>'Форма 079_!_'!Z24</f>
        <v>0</v>
      </c>
      <c r="AB24" s="47">
        <f>'Форма 079_!_'!AA24</f>
        <v>5</v>
      </c>
      <c r="AC24" s="47">
        <f>'Форма 079_!_'!G24</f>
        <v>5</v>
      </c>
      <c r="AD24" s="47">
        <f>'Форма 079_!_'!L24</f>
        <v>52</v>
      </c>
      <c r="AE24" s="47">
        <f>'Форма 079_!_'!M24</f>
        <v>50</v>
      </c>
      <c r="AG24" s="16" t="str">
        <f t="shared" ref="AG24:AG34" si="1">IF(D24&lt;=C24,"Да","не верно")</f>
        <v>Да</v>
      </c>
      <c r="AH24" s="16" t="str">
        <f t="shared" ref="AH24:AH34" si="2">IF(G24+H24+I24+J24=F24,"Да","не верно")</f>
        <v>Да</v>
      </c>
      <c r="AI24" s="16" t="str">
        <f t="shared" ref="AI24:AI34" si="3">IF(K24+L24+M24+N24=F24,"Да","не верно")</f>
        <v>Да</v>
      </c>
      <c r="AJ24" s="16" t="str">
        <f t="shared" ref="AJ24:AJ34" si="4">IF(O24+P24+Q24+R24=F24,"Да","не верно")</f>
        <v>Да</v>
      </c>
      <c r="AK24" s="16" t="str">
        <f t="shared" ref="AK24:AK34" si="5">IF(S24+T24+U24+V24=F24,"Да","не верно")</f>
        <v>Да</v>
      </c>
      <c r="AL24" s="16" t="str">
        <f t="shared" si="0"/>
        <v>Да</v>
      </c>
      <c r="AM24" s="16" t="str">
        <f t="shared" si="0"/>
        <v>Да</v>
      </c>
      <c r="AN24" s="16" t="str">
        <f t="shared" ref="AN24:AN34" si="6">IF(W24&lt;=F24,"Да","не верно")</f>
        <v>Да</v>
      </c>
      <c r="AO24" s="16" t="str">
        <f t="shared" ref="AO24:AO32" si="7">IF(AND(D24&gt;0,F24&gt;0),"Да",IF(AND(D24=0,F24=0),"Да","не верно"))</f>
        <v>Да</v>
      </c>
      <c r="AP24" s="16" t="str">
        <f t="shared" ref="AP24:AP32" si="8">IF(AND(Z24&gt;=W24,Z24&lt;=F24),"Да","не верно")</f>
        <v>Да</v>
      </c>
    </row>
    <row r="25" spans="1:42" ht="26.25" thickBot="1" x14ac:dyDescent="0.25">
      <c r="A25" s="62">
        <v>6</v>
      </c>
      <c r="B25" s="20" t="s">
        <v>28</v>
      </c>
      <c r="C25" s="47">
        <f>'Форма 079_!_'!C26</f>
        <v>7</v>
      </c>
      <c r="D25" s="47">
        <f>'Форма 079_!_'!D26</f>
        <v>6</v>
      </c>
      <c r="E25" s="47">
        <f>'Форма 079_!_'!E26</f>
        <v>85.71</v>
      </c>
      <c r="F25" s="47">
        <f>'Форма 079_!_'!F26</f>
        <v>6</v>
      </c>
      <c r="G25" s="47">
        <f>'Форма 079_!_'!H26</f>
        <v>0</v>
      </c>
      <c r="H25" s="47">
        <f>'Форма 079_!_'!I26</f>
        <v>1</v>
      </c>
      <c r="I25" s="47">
        <f>'Форма 079_!_'!J26</f>
        <v>5</v>
      </c>
      <c r="J25" s="47">
        <f>'Форма 079_!_'!K26</f>
        <v>0</v>
      </c>
      <c r="K25" s="47">
        <f>'Форма 079_!_'!N26</f>
        <v>0</v>
      </c>
      <c r="L25" s="47">
        <f>'Форма 079_!_'!O26</f>
        <v>0</v>
      </c>
      <c r="M25" s="47">
        <f>'Форма 079_!_'!P26</f>
        <v>1</v>
      </c>
      <c r="N25" s="47">
        <f>'Форма 079_!_'!Q26</f>
        <v>5</v>
      </c>
      <c r="O25" s="47">
        <f>'Форма 079_!_'!R26</f>
        <v>0</v>
      </c>
      <c r="P25" s="47">
        <f>'Форма 079_!_'!S26</f>
        <v>3</v>
      </c>
      <c r="Q25" s="47">
        <f>'Форма 079_!_'!T26</f>
        <v>3</v>
      </c>
      <c r="R25" s="47">
        <f>'Форма 079_!_'!U26</f>
        <v>0</v>
      </c>
      <c r="S25" s="47">
        <f>'Форма 079_!_'!V26</f>
        <v>1</v>
      </c>
      <c r="T25" s="47">
        <f>'Форма 079_!_'!W26</f>
        <v>1</v>
      </c>
      <c r="U25" s="47">
        <f>'Форма 079_!_'!X26</f>
        <v>4</v>
      </c>
      <c r="V25" s="47">
        <f>'Форма 079_!_'!Y26</f>
        <v>0</v>
      </c>
      <c r="W25" s="47">
        <f>'Форма 079_!_'!AB26</f>
        <v>2</v>
      </c>
      <c r="X25" s="47">
        <f>'Форма 079_!_'!AC26</f>
        <v>2</v>
      </c>
      <c r="Y25" s="47">
        <f>'Форма 079_!_'!AD26</f>
        <v>2</v>
      </c>
      <c r="Z25" s="47">
        <f>'Форма 079_!_'!AE26</f>
        <v>2</v>
      </c>
      <c r="AA25" s="47">
        <f>'Форма 079_!_'!Z26</f>
        <v>3</v>
      </c>
      <c r="AB25" s="47">
        <f>'Форма 079_!_'!AA26</f>
        <v>6</v>
      </c>
      <c r="AC25" s="47">
        <f>'Форма 079_!_'!G26</f>
        <v>6</v>
      </c>
      <c r="AD25" s="47">
        <f>'Форма 079_!_'!L26</f>
        <v>36</v>
      </c>
      <c r="AE25" s="47">
        <f>'Форма 079_!_'!M26</f>
        <v>37</v>
      </c>
      <c r="AG25" s="16" t="str">
        <f t="shared" si="1"/>
        <v>Да</v>
      </c>
      <c r="AH25" s="16" t="str">
        <f t="shared" si="2"/>
        <v>Да</v>
      </c>
      <c r="AI25" s="16" t="str">
        <f t="shared" si="3"/>
        <v>Да</v>
      </c>
      <c r="AJ25" s="16" t="str">
        <f t="shared" si="4"/>
        <v>Да</v>
      </c>
      <c r="AK25" s="16" t="str">
        <f t="shared" si="5"/>
        <v>Да</v>
      </c>
      <c r="AL25" s="16" t="str">
        <f t="shared" si="0"/>
        <v>Да</v>
      </c>
      <c r="AM25" s="16" t="str">
        <f t="shared" si="0"/>
        <v>Да</v>
      </c>
      <c r="AN25" s="16" t="str">
        <f t="shared" si="6"/>
        <v>Да</v>
      </c>
      <c r="AO25" s="16" t="str">
        <f t="shared" si="7"/>
        <v>Да</v>
      </c>
      <c r="AP25" s="16" t="str">
        <f t="shared" si="8"/>
        <v>Да</v>
      </c>
    </row>
    <row r="26" spans="1:42" ht="39" customHeight="1" thickBot="1" x14ac:dyDescent="0.25">
      <c r="A26" s="62">
        <v>7</v>
      </c>
      <c r="B26" s="20" t="s">
        <v>49</v>
      </c>
      <c r="C26" s="47">
        <f>'Форма 079_!_'!C27</f>
        <v>6</v>
      </c>
      <c r="D26" s="47">
        <f>'Форма 079_!_'!D27</f>
        <v>5.5</v>
      </c>
      <c r="E26" s="47">
        <f>'Форма 079_!_'!E27</f>
        <v>91.67</v>
      </c>
      <c r="F26" s="47">
        <f>'Форма 079_!_'!F27</f>
        <v>6</v>
      </c>
      <c r="G26" s="47">
        <f>'Форма 079_!_'!H27</f>
        <v>0</v>
      </c>
      <c r="H26" s="47">
        <f>'Форма 079_!_'!I27</f>
        <v>0</v>
      </c>
      <c r="I26" s="47">
        <f>'Форма 079_!_'!J27</f>
        <v>0</v>
      </c>
      <c r="J26" s="47">
        <f>'Форма 079_!_'!K27</f>
        <v>6</v>
      </c>
      <c r="K26" s="47">
        <f>'Форма 079_!_'!N27</f>
        <v>0</v>
      </c>
      <c r="L26" s="47">
        <f>'Форма 079_!_'!O27</f>
        <v>2</v>
      </c>
      <c r="M26" s="47">
        <f>'Форма 079_!_'!P27</f>
        <v>2</v>
      </c>
      <c r="N26" s="47">
        <f>'Форма 079_!_'!Q27</f>
        <v>2</v>
      </c>
      <c r="O26" s="47">
        <f>'Форма 079_!_'!R27</f>
        <v>1</v>
      </c>
      <c r="P26" s="47">
        <f>'Форма 079_!_'!S27</f>
        <v>3</v>
      </c>
      <c r="Q26" s="47">
        <f>'Форма 079_!_'!T27</f>
        <v>1</v>
      </c>
      <c r="R26" s="47">
        <f>'Форма 079_!_'!U27</f>
        <v>1</v>
      </c>
      <c r="S26" s="47">
        <f>'Форма 079_!_'!V27</f>
        <v>1</v>
      </c>
      <c r="T26" s="47">
        <f>'Форма 079_!_'!W27</f>
        <v>3</v>
      </c>
      <c r="U26" s="47">
        <f>'Форма 079_!_'!X27</f>
        <v>2</v>
      </c>
      <c r="V26" s="47">
        <f>'Форма 079_!_'!Y27</f>
        <v>0</v>
      </c>
      <c r="W26" s="47">
        <f>'Форма 079_!_'!AB27</f>
        <v>0</v>
      </c>
      <c r="X26" s="47">
        <f>'Форма 079_!_'!AC27</f>
        <v>0</v>
      </c>
      <c r="Y26" s="47">
        <f>'Форма 079_!_'!AD27</f>
        <v>0</v>
      </c>
      <c r="Z26" s="47">
        <f>'Форма 079_!_'!AE27</f>
        <v>0</v>
      </c>
      <c r="AA26" s="47">
        <f>'Форма 079_!_'!Z27</f>
        <v>1</v>
      </c>
      <c r="AB26" s="47">
        <f>'Форма 079_!_'!AA27</f>
        <v>6</v>
      </c>
      <c r="AC26" s="47">
        <f>'Форма 079_!_'!G27</f>
        <v>5</v>
      </c>
      <c r="AD26" s="47">
        <f>'Форма 079_!_'!L27</f>
        <v>56</v>
      </c>
      <c r="AE26" s="47">
        <f>'Форма 079_!_'!M27</f>
        <v>54</v>
      </c>
      <c r="AG26" s="16" t="str">
        <f t="shared" si="1"/>
        <v>Да</v>
      </c>
      <c r="AH26" s="16" t="str">
        <f t="shared" si="2"/>
        <v>Да</v>
      </c>
      <c r="AI26" s="16" t="str">
        <f t="shared" si="3"/>
        <v>Да</v>
      </c>
      <c r="AJ26" s="16" t="str">
        <f t="shared" si="4"/>
        <v>Да</v>
      </c>
      <c r="AK26" s="16" t="str">
        <f t="shared" si="5"/>
        <v>Да</v>
      </c>
      <c r="AL26" s="16" t="str">
        <f t="shared" si="0"/>
        <v>Да</v>
      </c>
      <c r="AM26" s="16" t="str">
        <f t="shared" si="0"/>
        <v>Да</v>
      </c>
      <c r="AN26" s="16" t="str">
        <f t="shared" si="6"/>
        <v>Да</v>
      </c>
      <c r="AO26" s="16" t="str">
        <f t="shared" si="7"/>
        <v>Да</v>
      </c>
      <c r="AP26" s="16" t="str">
        <f t="shared" si="8"/>
        <v>Да</v>
      </c>
    </row>
    <row r="27" spans="1:42" ht="21" customHeight="1" thickBot="1" x14ac:dyDescent="0.25">
      <c r="A27" s="62">
        <v>8</v>
      </c>
      <c r="B27" s="24" t="s">
        <v>67</v>
      </c>
      <c r="C27" s="47">
        <f>'Форма 079_!_'!C28</f>
        <v>0.5</v>
      </c>
      <c r="D27" s="47">
        <f>'Форма 079_!_'!D28</f>
        <v>0.5</v>
      </c>
      <c r="E27" s="47">
        <f>'Форма 079_!_'!E28</f>
        <v>100</v>
      </c>
      <c r="F27" s="47">
        <f>'Форма 079_!_'!F28</f>
        <v>1</v>
      </c>
      <c r="G27" s="47">
        <f>'Форма 079_!_'!H28</f>
        <v>0</v>
      </c>
      <c r="H27" s="47">
        <f>'Форма 079_!_'!I28</f>
        <v>0</v>
      </c>
      <c r="I27" s="47">
        <f>'Форма 079_!_'!J28</f>
        <v>1</v>
      </c>
      <c r="J27" s="47">
        <f>'Форма 079_!_'!K28</f>
        <v>0</v>
      </c>
      <c r="K27" s="47">
        <f>'Форма 079_!_'!N28</f>
        <v>0</v>
      </c>
      <c r="L27" s="47">
        <f>'Форма 079_!_'!O28</f>
        <v>0</v>
      </c>
      <c r="M27" s="47">
        <f>'Форма 079_!_'!P28</f>
        <v>0</v>
      </c>
      <c r="N27" s="47">
        <f>'Форма 079_!_'!Q28</f>
        <v>1</v>
      </c>
      <c r="O27" s="47">
        <f>'Форма 079_!_'!R28</f>
        <v>0</v>
      </c>
      <c r="P27" s="47">
        <f>'Форма 079_!_'!S28</f>
        <v>1</v>
      </c>
      <c r="Q27" s="47">
        <f>'Форма 079_!_'!T28</f>
        <v>0</v>
      </c>
      <c r="R27" s="47">
        <f>'Форма 079_!_'!U28</f>
        <v>0</v>
      </c>
      <c r="S27" s="47">
        <f>'Форма 079_!_'!V28</f>
        <v>0</v>
      </c>
      <c r="T27" s="47">
        <f>'Форма 079_!_'!W28</f>
        <v>0</v>
      </c>
      <c r="U27" s="47">
        <f>'Форма 079_!_'!X28</f>
        <v>0</v>
      </c>
      <c r="V27" s="47">
        <f>'Форма 079_!_'!Y28</f>
        <v>1</v>
      </c>
      <c r="W27" s="47">
        <f>'Форма 079_!_'!AB28</f>
        <v>0</v>
      </c>
      <c r="X27" s="47">
        <f>'Форма 079_!_'!AC28</f>
        <v>0</v>
      </c>
      <c r="Y27" s="47">
        <f>'Форма 079_!_'!AD28</f>
        <v>0</v>
      </c>
      <c r="Z27" s="47">
        <f>'Форма 079_!_'!AE28</f>
        <v>0</v>
      </c>
      <c r="AA27" s="47">
        <f>'Форма 079_!_'!Z28</f>
        <v>1</v>
      </c>
      <c r="AB27" s="47">
        <f>'Форма 079_!_'!AA28</f>
        <v>1</v>
      </c>
      <c r="AC27" s="47">
        <f>'Форма 079_!_'!G28</f>
        <v>1</v>
      </c>
      <c r="AD27" s="47">
        <f>'Форма 079_!_'!L28</f>
        <v>49</v>
      </c>
      <c r="AE27" s="47">
        <f>'Форма 079_!_'!M28</f>
        <v>48</v>
      </c>
      <c r="AG27" s="16" t="str">
        <f t="shared" si="1"/>
        <v>Да</v>
      </c>
      <c r="AH27" s="16" t="str">
        <f t="shared" si="2"/>
        <v>Да</v>
      </c>
      <c r="AI27" s="16" t="str">
        <f t="shared" si="3"/>
        <v>Да</v>
      </c>
      <c r="AJ27" s="16" t="str">
        <f t="shared" si="4"/>
        <v>Да</v>
      </c>
      <c r="AK27" s="16" t="str">
        <f t="shared" si="5"/>
        <v>Да</v>
      </c>
      <c r="AL27" s="16" t="str">
        <f t="shared" si="0"/>
        <v>Да</v>
      </c>
      <c r="AM27" s="16" t="str">
        <f t="shared" si="0"/>
        <v>Да</v>
      </c>
      <c r="AN27" s="16" t="str">
        <f t="shared" si="6"/>
        <v>Да</v>
      </c>
      <c r="AO27" s="16" t="str">
        <f t="shared" si="7"/>
        <v>Да</v>
      </c>
      <c r="AP27" s="16" t="str">
        <f t="shared" si="8"/>
        <v>Да</v>
      </c>
    </row>
    <row r="28" spans="1:42" ht="39" thickBot="1" x14ac:dyDescent="0.25">
      <c r="A28" s="62">
        <v>9</v>
      </c>
      <c r="B28" s="20" t="s">
        <v>29</v>
      </c>
      <c r="C28" s="47">
        <f>'Форма 079_!_'!C29</f>
        <v>142.5</v>
      </c>
      <c r="D28" s="47">
        <f>'Форма 079_!_'!D29</f>
        <v>138.5</v>
      </c>
      <c r="E28" s="47">
        <f>'Форма 079_!_'!E29</f>
        <v>97.19</v>
      </c>
      <c r="F28" s="47">
        <f>'Форма 079_!_'!F29</f>
        <v>111</v>
      </c>
      <c r="G28" s="47">
        <f>'Форма 079_!_'!H29</f>
        <v>0</v>
      </c>
      <c r="H28" s="47">
        <f>'Форма 079_!_'!I29</f>
        <v>3</v>
      </c>
      <c r="I28" s="47">
        <f>'Форма 079_!_'!J29</f>
        <v>53</v>
      </c>
      <c r="J28" s="47">
        <f>'Форма 079_!_'!K29</f>
        <v>55</v>
      </c>
      <c r="K28" s="47">
        <f>'Форма 079_!_'!N29</f>
        <v>8</v>
      </c>
      <c r="L28" s="47">
        <f>'Форма 079_!_'!O29</f>
        <v>20</v>
      </c>
      <c r="M28" s="47">
        <f>'Форма 079_!_'!P29</f>
        <v>73</v>
      </c>
      <c r="N28" s="47">
        <f>'Форма 079_!_'!Q29</f>
        <v>10</v>
      </c>
      <c r="O28" s="47">
        <f>'Форма 079_!_'!R29</f>
        <v>5</v>
      </c>
      <c r="P28" s="47">
        <f>'Форма 079_!_'!S29</f>
        <v>22</v>
      </c>
      <c r="Q28" s="47">
        <f>'Форма 079_!_'!T29</f>
        <v>37</v>
      </c>
      <c r="R28" s="47">
        <f>'Форма 079_!_'!U29</f>
        <v>47</v>
      </c>
      <c r="S28" s="47">
        <f>'Форма 079_!_'!V29</f>
        <v>5</v>
      </c>
      <c r="T28" s="47">
        <f>'Форма 079_!_'!W29</f>
        <v>17</v>
      </c>
      <c r="U28" s="47">
        <f>'Форма 079_!_'!X29</f>
        <v>26</v>
      </c>
      <c r="V28" s="47">
        <f>'Форма 079_!_'!Y29</f>
        <v>63</v>
      </c>
      <c r="W28" s="47">
        <f>'Форма 079_!_'!AB29</f>
        <v>11</v>
      </c>
      <c r="X28" s="47">
        <f>'Форма 079_!_'!AC29</f>
        <v>11</v>
      </c>
      <c r="Y28" s="47">
        <f>'Форма 079_!_'!AD29</f>
        <v>11</v>
      </c>
      <c r="Z28" s="47">
        <f>'Форма 079_!_'!AE29</f>
        <v>11</v>
      </c>
      <c r="AA28" s="47">
        <f>'Форма 079_!_'!Z29</f>
        <v>13</v>
      </c>
      <c r="AB28" s="47">
        <f>'Форма 079_!_'!AA29</f>
        <v>111</v>
      </c>
      <c r="AC28" s="47">
        <f>'Форма 079_!_'!G29</f>
        <v>91</v>
      </c>
      <c r="AD28" s="47">
        <f>'Форма 079_!_'!L29</f>
        <v>48</v>
      </c>
      <c r="AE28" s="47">
        <f>'Форма 079_!_'!M29</f>
        <v>49</v>
      </c>
      <c r="AG28" s="16" t="str">
        <f t="shared" si="1"/>
        <v>Да</v>
      </c>
      <c r="AH28" s="16" t="str">
        <f t="shared" si="2"/>
        <v>Да</v>
      </c>
      <c r="AI28" s="16" t="str">
        <f t="shared" si="3"/>
        <v>Да</v>
      </c>
      <c r="AJ28" s="16" t="str">
        <f t="shared" si="4"/>
        <v>Да</v>
      </c>
      <c r="AK28" s="16" t="str">
        <f t="shared" si="5"/>
        <v>Да</v>
      </c>
      <c r="AL28" s="16" t="str">
        <f t="shared" si="0"/>
        <v>Да</v>
      </c>
      <c r="AM28" s="16" t="str">
        <f t="shared" si="0"/>
        <v>Да</v>
      </c>
      <c r="AN28" s="16" t="str">
        <f t="shared" si="6"/>
        <v>Да</v>
      </c>
      <c r="AO28" s="16" t="str">
        <f t="shared" si="7"/>
        <v>Да</v>
      </c>
      <c r="AP28" s="16" t="str">
        <f t="shared" si="8"/>
        <v>Да</v>
      </c>
    </row>
    <row r="29" spans="1:42" ht="21" customHeight="1" thickBot="1" x14ac:dyDescent="0.25">
      <c r="A29" s="62">
        <v>9.1</v>
      </c>
      <c r="B29" s="21" t="s">
        <v>13</v>
      </c>
      <c r="C29" s="47">
        <f>'Форма 079_!_'!C30</f>
        <v>4</v>
      </c>
      <c r="D29" s="47">
        <f>'Форма 079_!_'!D30</f>
        <v>3.5</v>
      </c>
      <c r="E29" s="47">
        <f>'Форма 079_!_'!E30</f>
        <v>87.5</v>
      </c>
      <c r="F29" s="47">
        <f>'Форма 079_!_'!F30</f>
        <v>6</v>
      </c>
      <c r="G29" s="47">
        <f>'Форма 079_!_'!H30</f>
        <v>0</v>
      </c>
      <c r="H29" s="47">
        <f>'Форма 079_!_'!I30</f>
        <v>0</v>
      </c>
      <c r="I29" s="47">
        <f>'Форма 079_!_'!J30</f>
        <v>3</v>
      </c>
      <c r="J29" s="47">
        <f>'Форма 079_!_'!K30</f>
        <v>3</v>
      </c>
      <c r="K29" s="47">
        <f>'Форма 079_!_'!N30</f>
        <v>0</v>
      </c>
      <c r="L29" s="47">
        <f>'Форма 079_!_'!O30</f>
        <v>0</v>
      </c>
      <c r="M29" s="47">
        <f>'Форма 079_!_'!P30</f>
        <v>0</v>
      </c>
      <c r="N29" s="47">
        <f>'Форма 079_!_'!Q30</f>
        <v>6</v>
      </c>
      <c r="O29" s="47">
        <f>'Форма 079_!_'!R30</f>
        <v>0</v>
      </c>
      <c r="P29" s="47">
        <f>'Форма 079_!_'!S30</f>
        <v>2</v>
      </c>
      <c r="Q29" s="47">
        <f>'Форма 079_!_'!T30</f>
        <v>3</v>
      </c>
      <c r="R29" s="47">
        <f>'Форма 079_!_'!U30</f>
        <v>1</v>
      </c>
      <c r="S29" s="47">
        <f>'Форма 079_!_'!V30</f>
        <v>0</v>
      </c>
      <c r="T29" s="47">
        <f>'Форма 079_!_'!W30</f>
        <v>0</v>
      </c>
      <c r="U29" s="47">
        <f>'Форма 079_!_'!X30</f>
        <v>0</v>
      </c>
      <c r="V29" s="47">
        <f>'Форма 079_!_'!Y30</f>
        <v>6</v>
      </c>
      <c r="W29" s="47">
        <f>'Форма 079_!_'!AB30</f>
        <v>1</v>
      </c>
      <c r="X29" s="47">
        <f>'Форма 079_!_'!AC30</f>
        <v>1</v>
      </c>
      <c r="Y29" s="47">
        <f>'Форма 079_!_'!AD30</f>
        <v>1</v>
      </c>
      <c r="Z29" s="47">
        <f>'Форма 079_!_'!AE30</f>
        <v>1</v>
      </c>
      <c r="AA29" s="47">
        <f>'Форма 079_!_'!Z30</f>
        <v>4</v>
      </c>
      <c r="AB29" s="47">
        <f>'Форма 079_!_'!AA30</f>
        <v>6</v>
      </c>
      <c r="AC29" s="47">
        <f>'Форма 079_!_'!G30</f>
        <v>3</v>
      </c>
      <c r="AD29" s="47">
        <f>'Форма 079_!_'!L30</f>
        <v>51</v>
      </c>
      <c r="AE29" s="47">
        <f>'Форма 079_!_'!M30</f>
        <v>49</v>
      </c>
      <c r="AG29" s="16" t="str">
        <f t="shared" si="1"/>
        <v>Да</v>
      </c>
      <c r="AH29" s="16" t="str">
        <f t="shared" si="2"/>
        <v>Да</v>
      </c>
      <c r="AI29" s="16" t="str">
        <f t="shared" si="3"/>
        <v>Да</v>
      </c>
      <c r="AJ29" s="16" t="str">
        <f t="shared" si="4"/>
        <v>Да</v>
      </c>
      <c r="AK29" s="16" t="str">
        <f t="shared" si="5"/>
        <v>Да</v>
      </c>
      <c r="AL29" s="16" t="str">
        <f t="shared" si="0"/>
        <v>Да</v>
      </c>
      <c r="AM29" s="16" t="str">
        <f t="shared" si="0"/>
        <v>Да</v>
      </c>
      <c r="AN29" s="16" t="str">
        <f t="shared" si="6"/>
        <v>Да</v>
      </c>
      <c r="AO29" s="16" t="str">
        <f t="shared" si="7"/>
        <v>Да</v>
      </c>
      <c r="AP29" s="16" t="str">
        <f t="shared" si="8"/>
        <v>Да</v>
      </c>
    </row>
    <row r="30" spans="1:42" ht="21.75" customHeight="1" thickBot="1" x14ac:dyDescent="0.25">
      <c r="A30" s="62">
        <v>9.1999999999999993</v>
      </c>
      <c r="B30" s="21" t="s">
        <v>14</v>
      </c>
      <c r="C30" s="47">
        <f>'Форма 079_!_'!C31</f>
        <v>39.5</v>
      </c>
      <c r="D30" s="47">
        <f>'Форма 079_!_'!D31</f>
        <v>36</v>
      </c>
      <c r="E30" s="47">
        <f>'Форма 079_!_'!E31</f>
        <v>91.14</v>
      </c>
      <c r="F30" s="47">
        <f>'Форма 079_!_'!F31</f>
        <v>31</v>
      </c>
      <c r="G30" s="47">
        <f>'Форма 079_!_'!H31</f>
        <v>0</v>
      </c>
      <c r="H30" s="47">
        <f>'Форма 079_!_'!I31</f>
        <v>0</v>
      </c>
      <c r="I30" s="47">
        <f>'Форма 079_!_'!J31</f>
        <v>15</v>
      </c>
      <c r="J30" s="47">
        <f>'Форма 079_!_'!K31</f>
        <v>16</v>
      </c>
      <c r="K30" s="47">
        <f>'Форма 079_!_'!N31</f>
        <v>0</v>
      </c>
      <c r="L30" s="47">
        <f>'Форма 079_!_'!O31</f>
        <v>0</v>
      </c>
      <c r="M30" s="47">
        <f>'Форма 079_!_'!P31</f>
        <v>27</v>
      </c>
      <c r="N30" s="47">
        <f>'Форма 079_!_'!Q31</f>
        <v>4</v>
      </c>
      <c r="O30" s="47">
        <f>'Форма 079_!_'!R31</f>
        <v>0</v>
      </c>
      <c r="P30" s="47">
        <f>'Форма 079_!_'!S31</f>
        <v>4</v>
      </c>
      <c r="Q30" s="47">
        <f>'Форма 079_!_'!T31</f>
        <v>8</v>
      </c>
      <c r="R30" s="47">
        <f>'Форма 079_!_'!U31</f>
        <v>19</v>
      </c>
      <c r="S30" s="47">
        <f>'Форма 079_!_'!V31</f>
        <v>0</v>
      </c>
      <c r="T30" s="47">
        <f>'Форма 079_!_'!W31</f>
        <v>1</v>
      </c>
      <c r="U30" s="47">
        <f>'Форма 079_!_'!X31</f>
        <v>1</v>
      </c>
      <c r="V30" s="47">
        <f>'Форма 079_!_'!Y31</f>
        <v>29</v>
      </c>
      <c r="W30" s="47">
        <f>'Форма 079_!_'!AB31</f>
        <v>6</v>
      </c>
      <c r="X30" s="47">
        <f>'Форма 079_!_'!AC31</f>
        <v>6</v>
      </c>
      <c r="Y30" s="47">
        <f>'Форма 079_!_'!AD31</f>
        <v>6</v>
      </c>
      <c r="Z30" s="47">
        <f>'Форма 079_!_'!AE31</f>
        <v>6</v>
      </c>
      <c r="AA30" s="47">
        <f>'Форма 079_!_'!Z31</f>
        <v>8</v>
      </c>
      <c r="AB30" s="47">
        <f>'Форма 079_!_'!AA31</f>
        <v>31</v>
      </c>
      <c r="AC30" s="47">
        <f>'Форма 079_!_'!G31</f>
        <v>26</v>
      </c>
      <c r="AD30" s="47">
        <f>'Форма 079_!_'!L31</f>
        <v>48</v>
      </c>
      <c r="AE30" s="47">
        <f>'Форма 079_!_'!M31</f>
        <v>46</v>
      </c>
      <c r="AG30" s="16" t="str">
        <f t="shared" si="1"/>
        <v>Да</v>
      </c>
      <c r="AH30" s="16" t="str">
        <f t="shared" si="2"/>
        <v>Да</v>
      </c>
      <c r="AI30" s="16" t="str">
        <f t="shared" si="3"/>
        <v>Да</v>
      </c>
      <c r="AJ30" s="16" t="str">
        <f t="shared" si="4"/>
        <v>Да</v>
      </c>
      <c r="AK30" s="16" t="str">
        <f t="shared" si="5"/>
        <v>Да</v>
      </c>
      <c r="AL30" s="16" t="str">
        <f t="shared" si="0"/>
        <v>Да</v>
      </c>
      <c r="AM30" s="16" t="str">
        <f t="shared" si="0"/>
        <v>Да</v>
      </c>
      <c r="AN30" s="16" t="str">
        <f t="shared" si="6"/>
        <v>Да</v>
      </c>
      <c r="AO30" s="16" t="str">
        <f t="shared" si="7"/>
        <v>Да</v>
      </c>
      <c r="AP30" s="16" t="str">
        <f t="shared" si="8"/>
        <v>Да</v>
      </c>
    </row>
    <row r="31" spans="1:42" ht="21.75" customHeight="1" thickBot="1" x14ac:dyDescent="0.25">
      <c r="A31" s="62">
        <v>9.3000000000000007</v>
      </c>
      <c r="B31" s="21" t="s">
        <v>12</v>
      </c>
      <c r="C31" s="47">
        <f>'Форма 079_!_'!C32</f>
        <v>99</v>
      </c>
      <c r="D31" s="47">
        <f>'Форма 079_!_'!D32</f>
        <v>99</v>
      </c>
      <c r="E31" s="47">
        <f>'Форма 079_!_'!E32</f>
        <v>100</v>
      </c>
      <c r="F31" s="47">
        <f>'Форма 079_!_'!F32</f>
        <v>74</v>
      </c>
      <c r="G31" s="47">
        <f>'Форма 079_!_'!H32</f>
        <v>0</v>
      </c>
      <c r="H31" s="47">
        <f>'Форма 079_!_'!I32</f>
        <v>3</v>
      </c>
      <c r="I31" s="47">
        <f>'Форма 079_!_'!J32</f>
        <v>35</v>
      </c>
      <c r="J31" s="47">
        <f>'Форма 079_!_'!K32</f>
        <v>36</v>
      </c>
      <c r="K31" s="47">
        <f>'Форма 079_!_'!N32</f>
        <v>8</v>
      </c>
      <c r="L31" s="47">
        <f>'Форма 079_!_'!O32</f>
        <v>20</v>
      </c>
      <c r="M31" s="47">
        <f>'Форма 079_!_'!P32</f>
        <v>46</v>
      </c>
      <c r="N31" s="47">
        <f>'Форма 079_!_'!Q32</f>
        <v>0</v>
      </c>
      <c r="O31" s="47">
        <f>'Форма 079_!_'!R32</f>
        <v>5</v>
      </c>
      <c r="P31" s="47">
        <f>'Форма 079_!_'!S32</f>
        <v>16</v>
      </c>
      <c r="Q31" s="47">
        <f>'Форма 079_!_'!T32</f>
        <v>26</v>
      </c>
      <c r="R31" s="47">
        <f>'Форма 079_!_'!U32</f>
        <v>27</v>
      </c>
      <c r="S31" s="47">
        <f>'Форма 079_!_'!V32</f>
        <v>5</v>
      </c>
      <c r="T31" s="47">
        <f>'Форма 079_!_'!W32</f>
        <v>16</v>
      </c>
      <c r="U31" s="47">
        <f>'Форма 079_!_'!X32</f>
        <v>25</v>
      </c>
      <c r="V31" s="47">
        <f>'Форма 079_!_'!Y32</f>
        <v>28</v>
      </c>
      <c r="W31" s="47">
        <f>'Форма 079_!_'!AB32</f>
        <v>4</v>
      </c>
      <c r="X31" s="47">
        <f>'Форма 079_!_'!AC32</f>
        <v>4</v>
      </c>
      <c r="Y31" s="47">
        <f>'Форма 079_!_'!AD32</f>
        <v>4</v>
      </c>
      <c r="Z31" s="47">
        <f>'Форма 079_!_'!AE32</f>
        <v>4</v>
      </c>
      <c r="AA31" s="47">
        <f>'Форма 079_!_'!Z32</f>
        <v>1</v>
      </c>
      <c r="AB31" s="47">
        <f>'Форма 079_!_'!AA32</f>
        <v>74</v>
      </c>
      <c r="AC31" s="47">
        <f>'Форма 079_!_'!G32</f>
        <v>62</v>
      </c>
      <c r="AD31" s="47">
        <f>'Форма 079_!_'!L32</f>
        <v>46</v>
      </c>
      <c r="AE31" s="47">
        <f>'Форма 079_!_'!M32</f>
        <v>51</v>
      </c>
      <c r="AG31" s="16" t="str">
        <f t="shared" si="1"/>
        <v>Да</v>
      </c>
      <c r="AH31" s="16" t="str">
        <f t="shared" si="2"/>
        <v>Да</v>
      </c>
      <c r="AI31" s="16" t="str">
        <f t="shared" si="3"/>
        <v>Да</v>
      </c>
      <c r="AJ31" s="16" t="str">
        <f t="shared" si="4"/>
        <v>Да</v>
      </c>
      <c r="AK31" s="16" t="str">
        <f t="shared" si="5"/>
        <v>Да</v>
      </c>
      <c r="AL31" s="16" t="str">
        <f t="shared" si="0"/>
        <v>Да</v>
      </c>
      <c r="AM31" s="16" t="str">
        <f t="shared" si="0"/>
        <v>Да</v>
      </c>
      <c r="AN31" s="16" t="str">
        <f t="shared" si="6"/>
        <v>Да</v>
      </c>
      <c r="AO31" s="16" t="str">
        <f t="shared" si="7"/>
        <v>Да</v>
      </c>
      <c r="AP31" s="16" t="str">
        <f t="shared" si="8"/>
        <v>Да</v>
      </c>
    </row>
    <row r="32" spans="1:42" ht="21.75" customHeight="1" thickBot="1" x14ac:dyDescent="0.25">
      <c r="A32" s="62">
        <v>10</v>
      </c>
      <c r="B32" s="34" t="s">
        <v>25</v>
      </c>
      <c r="C32" s="47">
        <f>'Форма 079_!_'!C33</f>
        <v>1.5</v>
      </c>
      <c r="D32" s="47">
        <f>'Форма 079_!_'!D33</f>
        <v>0.5</v>
      </c>
      <c r="E32" s="47">
        <f>'Форма 079_!_'!E33</f>
        <v>33.33</v>
      </c>
      <c r="F32" s="47">
        <f>'Форма 079_!_'!F33</f>
        <v>1</v>
      </c>
      <c r="G32" s="47">
        <f>'Форма 079_!_'!H33</f>
        <v>0</v>
      </c>
      <c r="H32" s="47">
        <f>'Форма 079_!_'!I33</f>
        <v>0</v>
      </c>
      <c r="I32" s="47">
        <f>'Форма 079_!_'!J33</f>
        <v>1</v>
      </c>
      <c r="J32" s="47">
        <f>'Форма 079_!_'!K33</f>
        <v>0</v>
      </c>
      <c r="K32" s="47">
        <f>'Форма 079_!_'!N33</f>
        <v>0</v>
      </c>
      <c r="L32" s="47">
        <f>'Форма 079_!_'!O33</f>
        <v>0</v>
      </c>
      <c r="M32" s="47">
        <f>'Форма 079_!_'!P33</f>
        <v>0</v>
      </c>
      <c r="N32" s="47">
        <f>'Форма 079_!_'!Q33</f>
        <v>1</v>
      </c>
      <c r="O32" s="47">
        <f>'Форма 079_!_'!R33</f>
        <v>0</v>
      </c>
      <c r="P32" s="47">
        <f>'Форма 079_!_'!S33</f>
        <v>0</v>
      </c>
      <c r="Q32" s="47">
        <f>'Форма 079_!_'!T33</f>
        <v>1</v>
      </c>
      <c r="R32" s="47">
        <f>'Форма 079_!_'!U33</f>
        <v>0</v>
      </c>
      <c r="S32" s="47">
        <f>'Форма 079_!_'!V33</f>
        <v>0</v>
      </c>
      <c r="T32" s="47">
        <f>'Форма 079_!_'!W33</f>
        <v>0</v>
      </c>
      <c r="U32" s="47">
        <f>'Форма 079_!_'!X33</f>
        <v>0</v>
      </c>
      <c r="V32" s="47">
        <f>'Форма 079_!_'!Y33</f>
        <v>1</v>
      </c>
      <c r="W32" s="47">
        <f>'Форма 079_!_'!AB33</f>
        <v>0</v>
      </c>
      <c r="X32" s="47">
        <f>'Форма 079_!_'!AC33</f>
        <v>0</v>
      </c>
      <c r="Y32" s="47">
        <f>'Форма 079_!_'!AD33</f>
        <v>0</v>
      </c>
      <c r="Z32" s="47">
        <f>'Форма 079_!_'!AE33</f>
        <v>0</v>
      </c>
      <c r="AA32" s="47">
        <f>'Форма 079_!_'!Z33</f>
        <v>1</v>
      </c>
      <c r="AB32" s="47">
        <f>'Форма 079_!_'!AA33</f>
        <v>1</v>
      </c>
      <c r="AC32" s="47">
        <f>'Форма 079_!_'!G33</f>
        <v>1</v>
      </c>
      <c r="AD32" s="47">
        <f>'Форма 079_!_'!L33</f>
        <v>49</v>
      </c>
      <c r="AE32" s="47">
        <f>'Форма 079_!_'!M33</f>
        <v>43</v>
      </c>
      <c r="AG32" s="16" t="str">
        <f t="shared" si="1"/>
        <v>Да</v>
      </c>
      <c r="AH32" s="16" t="str">
        <f t="shared" si="2"/>
        <v>Да</v>
      </c>
      <c r="AI32" s="16" t="str">
        <f t="shared" si="3"/>
        <v>Да</v>
      </c>
      <c r="AJ32" s="16" t="str">
        <f t="shared" si="4"/>
        <v>Да</v>
      </c>
      <c r="AK32" s="16" t="str">
        <f t="shared" si="5"/>
        <v>Да</v>
      </c>
      <c r="AL32" s="16" t="str">
        <f t="shared" si="0"/>
        <v>Да</v>
      </c>
      <c r="AM32" s="16" t="str">
        <f t="shared" si="0"/>
        <v>Да</v>
      </c>
      <c r="AN32" s="16" t="str">
        <f t="shared" si="6"/>
        <v>Да</v>
      </c>
      <c r="AO32" s="16" t="str">
        <f t="shared" si="7"/>
        <v>Да</v>
      </c>
      <c r="AP32" s="16" t="str">
        <f t="shared" si="8"/>
        <v>Да</v>
      </c>
    </row>
    <row r="33" spans="1:42" ht="21.75" customHeight="1" thickBot="1" x14ac:dyDescent="0.25">
      <c r="A33" s="69"/>
      <c r="B33" s="70" t="s">
        <v>85</v>
      </c>
      <c r="C33" s="47">
        <f>'Форма 079_!_'!C25</f>
        <v>0</v>
      </c>
      <c r="D33" s="47">
        <f>'Форма 079_!_'!D25</f>
        <v>0</v>
      </c>
      <c r="E33" s="47">
        <f>'Форма 079_!_'!E25</f>
        <v>0</v>
      </c>
      <c r="F33" s="47">
        <f>'Форма 079_!_'!F25</f>
        <v>0</v>
      </c>
      <c r="G33" s="47">
        <f>'Форма 079_!_'!H25</f>
        <v>0</v>
      </c>
      <c r="H33" s="47">
        <f>'Форма 079_!_'!I25</f>
        <v>0</v>
      </c>
      <c r="I33" s="47">
        <f>'Форма 079_!_'!J25</f>
        <v>0</v>
      </c>
      <c r="J33" s="47">
        <f>'Форма 079_!_'!K25</f>
        <v>0</v>
      </c>
      <c r="K33" s="47">
        <f>'Форма 079_!_'!N25</f>
        <v>0</v>
      </c>
      <c r="L33" s="47">
        <f>'Форма 079_!_'!O25</f>
        <v>0</v>
      </c>
      <c r="M33" s="47">
        <f>'Форма 079_!_'!P25</f>
        <v>0</v>
      </c>
      <c r="N33" s="47">
        <f>'Форма 079_!_'!Q25</f>
        <v>0</v>
      </c>
      <c r="O33" s="47">
        <f>'Форма 079_!_'!R25</f>
        <v>0</v>
      </c>
      <c r="P33" s="47">
        <f>'Форма 079_!_'!S25</f>
        <v>0</v>
      </c>
      <c r="Q33" s="47">
        <f>'Форма 079_!_'!T25</f>
        <v>0</v>
      </c>
      <c r="R33" s="47">
        <f>'Форма 079_!_'!U25</f>
        <v>0</v>
      </c>
      <c r="S33" s="47">
        <f>'Форма 079_!_'!V25</f>
        <v>0</v>
      </c>
      <c r="T33" s="47">
        <f>'Форма 079_!_'!W25</f>
        <v>0</v>
      </c>
      <c r="U33" s="47">
        <f>'Форма 079_!_'!X25</f>
        <v>0</v>
      </c>
      <c r="V33" s="47">
        <f>'Форма 079_!_'!Y25</f>
        <v>0</v>
      </c>
      <c r="W33" s="47">
        <f>'Форма 079_!_'!AB25</f>
        <v>0</v>
      </c>
      <c r="X33" s="47">
        <f>'Форма 079_!_'!AC25</f>
        <v>0</v>
      </c>
      <c r="Y33" s="47">
        <f>'Форма 079_!_'!AD25</f>
        <v>0</v>
      </c>
      <c r="Z33" s="47">
        <f>'Форма 079_!_'!AE25</f>
        <v>0</v>
      </c>
      <c r="AA33" s="47">
        <f>'Форма 079_!_'!Z25</f>
        <v>0</v>
      </c>
      <c r="AB33" s="47">
        <f>'Форма 079_!_'!AA25</f>
        <v>0</v>
      </c>
      <c r="AC33" s="47">
        <f>'Форма 079_!_'!G25</f>
        <v>0</v>
      </c>
      <c r="AD33" s="47">
        <f>'Форма 079_!_'!L25</f>
        <v>0</v>
      </c>
      <c r="AE33" s="47">
        <f>'Форма 079_!_'!M25</f>
        <v>0</v>
      </c>
      <c r="AG33" s="54"/>
      <c r="AH33" s="51"/>
      <c r="AI33" s="51"/>
      <c r="AJ33" s="51"/>
      <c r="AK33" s="51"/>
      <c r="AL33" s="51"/>
      <c r="AM33" s="51"/>
      <c r="AN33" s="51"/>
      <c r="AO33" s="71"/>
      <c r="AP33" s="71"/>
    </row>
    <row r="34" spans="1:42" ht="21.75" customHeight="1" thickBot="1" x14ac:dyDescent="0.25">
      <c r="A34" s="31"/>
      <c r="B34" s="32"/>
      <c r="C34" s="37"/>
      <c r="D34" s="38"/>
      <c r="E34" s="33">
        <f t="shared" ref="E34" si="9">ROUND(D34/IF(C34=0, 1, C34)*100,2)</f>
        <v>0</v>
      </c>
      <c r="F34" s="39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1"/>
      <c r="W34" s="42"/>
      <c r="X34" s="40"/>
      <c r="Y34" s="41"/>
      <c r="Z34" s="40"/>
      <c r="AA34" s="41"/>
      <c r="AB34" s="40"/>
      <c r="AC34" s="41"/>
      <c r="AD34" s="41"/>
      <c r="AE34" s="41"/>
      <c r="AG34" s="54" t="str">
        <f t="shared" si="1"/>
        <v>Да</v>
      </c>
      <c r="AH34" s="51" t="str">
        <f t="shared" si="2"/>
        <v>Да</v>
      </c>
      <c r="AI34" s="51" t="str">
        <f t="shared" si="3"/>
        <v>Да</v>
      </c>
      <c r="AJ34" s="51" t="str">
        <f t="shared" si="4"/>
        <v>Да</v>
      </c>
      <c r="AK34" s="51" t="str">
        <f t="shared" si="5"/>
        <v>Да</v>
      </c>
      <c r="AL34" s="51" t="str">
        <f t="shared" si="0"/>
        <v>Да</v>
      </c>
      <c r="AM34" s="51" t="str">
        <f t="shared" si="0"/>
        <v>Да</v>
      </c>
      <c r="AN34" s="51" t="str">
        <f t="shared" si="6"/>
        <v>Да</v>
      </c>
    </row>
    <row r="35" spans="1:42" ht="11.25" customHeight="1" x14ac:dyDescent="0.2">
      <c r="B35" s="27"/>
      <c r="C35" s="43"/>
      <c r="D35" s="43"/>
      <c r="E35" s="28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1:42" x14ac:dyDescent="0.2">
      <c r="A36" s="181" t="s">
        <v>62</v>
      </c>
      <c r="B36" s="181"/>
      <c r="C36" s="22" t="str">
        <f>IF(C20+C21+C22+C23+C24+C25+C26+C27+C28+C32=0,"0",IF(C20&gt;C21+C22+C23+C24+C25+C26+C27+C28+C32,"Да","не верно"))</f>
        <v>Да</v>
      </c>
      <c r="D36" s="22" t="str">
        <f>IF(D20+D21+D22+D23+D24+D25+D26+D27+D28+D32=0,"0",IF(D20&gt;D21+D22+D23+D24+D25+D26+D27+D28+D32,"Да","не верно"))</f>
        <v>Да</v>
      </c>
      <c r="E36" s="23"/>
      <c r="F36" s="22" t="str">
        <f>IF(F20+F21+F22+F23+F24+F25+F26+F27+F28+F32=0,"0",IF(F20&gt;F21+F22+F23+F24+F25+F26+F27+F28+F32,"Да","не верно"))</f>
        <v>Да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2" t="str">
        <f>IF(W21+W22+W23+W24+W25+W26+W27+W28+W32&lt;=W20,"Да","нет")</f>
        <v>Да</v>
      </c>
      <c r="X36" s="22" t="str">
        <f>IF(X21+X22+X23+X24+X25+X26+X27+X28+X32&lt;=X20,"Да","нет")</f>
        <v>Да</v>
      </c>
      <c r="Y36" s="22" t="str">
        <f>IF(Y21+Y22+Y23+Y24+Y25+Y26+Y27+Y28+Y32&lt;=Y20,"Да","нет")</f>
        <v>Да</v>
      </c>
      <c r="Z36" s="22" t="str">
        <f>IF(Z21+Z22+Z23+Z24+Z25+Z26+Z27+Z28+Z32&lt;=Z20,"Да","нет")</f>
        <v>Да</v>
      </c>
      <c r="AA36" s="68"/>
      <c r="AB36" s="68"/>
      <c r="AC36" s="68"/>
      <c r="AD36" s="68"/>
      <c r="AE36" s="68"/>
    </row>
    <row r="37" spans="1:42" ht="15.75" thickBot="1" x14ac:dyDescent="0.3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45" t="str">
        <f>IF(AND((W20-SUM(W21:W23)-W24-W25-W26-W27-W28-W32)&gt;=(X20-SUM(X21:X23)-X24-X25-X26-X27-X28-X32),(X20-SUM(X21:X23)-X24-X25-X26-X27-X28-X32)&gt;=(Y20-SUM(Y21:Y23)-Y24-Y25-Y26-Y27-Y28-Y32)),"Да","нет")</f>
        <v>Да</v>
      </c>
      <c r="Y37" s="30"/>
    </row>
    <row r="38" spans="1:42" ht="135.75" customHeight="1" thickBot="1" x14ac:dyDescent="0.25">
      <c r="C38" s="162" t="s">
        <v>53</v>
      </c>
      <c r="D38" s="163"/>
      <c r="E38" s="163"/>
      <c r="F38" s="164"/>
      <c r="G38" s="1"/>
      <c r="H38" s="165" t="s">
        <v>63</v>
      </c>
      <c r="I38" s="166"/>
      <c r="J38" s="166"/>
      <c r="K38" s="167"/>
      <c r="L38" s="1"/>
      <c r="M38" s="165" t="s">
        <v>64</v>
      </c>
      <c r="N38" s="166"/>
      <c r="O38" s="166"/>
      <c r="P38" s="167"/>
      <c r="Q38" s="1"/>
      <c r="R38" s="168" t="s">
        <v>65</v>
      </c>
      <c r="S38" s="169"/>
      <c r="T38" s="169"/>
      <c r="U38" s="169"/>
      <c r="V38" s="170"/>
    </row>
    <row r="40" spans="1:42" x14ac:dyDescent="0.2">
      <c r="B40" s="14" t="s">
        <v>17</v>
      </c>
      <c r="C40" s="155"/>
      <c r="D40" s="155"/>
      <c r="E40" s="155"/>
      <c r="F40" s="155"/>
      <c r="G40" s="155"/>
    </row>
    <row r="41" spans="1:42" x14ac:dyDescent="0.2">
      <c r="B41" s="14"/>
      <c r="C41" s="14"/>
      <c r="D41" s="14"/>
      <c r="E41" s="14"/>
    </row>
    <row r="42" spans="1:42" x14ac:dyDescent="0.2">
      <c r="B42" s="14" t="s">
        <v>50</v>
      </c>
      <c r="C42" s="155"/>
      <c r="D42" s="155"/>
      <c r="E42" s="155"/>
    </row>
    <row r="43" spans="1:42" x14ac:dyDescent="0.2">
      <c r="B43" s="14"/>
      <c r="C43" s="14"/>
      <c r="D43" s="14"/>
      <c r="E43" s="14"/>
    </row>
    <row r="53" spans="5:5" x14ac:dyDescent="0.2">
      <c r="E53" s="29"/>
    </row>
  </sheetData>
  <sheetProtection password="CF3C" sheet="1" objects="1" scenarios="1"/>
  <mergeCells count="28">
    <mergeCell ref="A16:A18"/>
    <mergeCell ref="B16:B18"/>
    <mergeCell ref="C16:D17"/>
    <mergeCell ref="E16:E18"/>
    <mergeCell ref="F16:F18"/>
    <mergeCell ref="O17:R17"/>
    <mergeCell ref="S17:V17"/>
    <mergeCell ref="E10:T10"/>
    <mergeCell ref="K12:L12"/>
    <mergeCell ref="M12:N12"/>
    <mergeCell ref="I14:P14"/>
    <mergeCell ref="G16:V16"/>
    <mergeCell ref="AC16:AC18"/>
    <mergeCell ref="C40:G40"/>
    <mergeCell ref="C42:E42"/>
    <mergeCell ref="AG18:AP18"/>
    <mergeCell ref="A36:B36"/>
    <mergeCell ref="C38:F38"/>
    <mergeCell ref="H38:K38"/>
    <mergeCell ref="M38:P38"/>
    <mergeCell ref="R38:V38"/>
    <mergeCell ref="W16:W18"/>
    <mergeCell ref="X16:Y17"/>
    <mergeCell ref="Z16:Z18"/>
    <mergeCell ref="AA16:AA18"/>
    <mergeCell ref="AB16:AB18"/>
    <mergeCell ref="G17:J17"/>
    <mergeCell ref="K17:N17"/>
  </mergeCells>
  <conditionalFormatting sqref="C42:E42">
    <cfRule type="cellIs" dxfId="2" priority="1" stopIfTrue="1" operator="equal">
      <formula>$K$52</formula>
    </cfRule>
  </conditionalFormatting>
  <conditionalFormatting sqref="C40:G40">
    <cfRule type="cellIs" dxfId="1" priority="2" stopIfTrue="1" operator="equal">
      <formula>$G$51</formula>
    </cfRule>
  </conditionalFormatting>
  <conditionalFormatting sqref="I14:P14">
    <cfRule type="cellIs" dxfId="0" priority="3" stopIfTrue="1" operator="equal">
      <formula>$T$14</formula>
    </cfRule>
  </conditionalFormatting>
  <dataValidations count="4">
    <dataValidation type="list" allowBlank="1" showInputMessage="1" showErrorMessage="1" sqref="M12:N12" xr:uid="{00000000-0002-0000-0100-000000000000}">
      <formula1>$M$1:$M$8</formula1>
    </dataValidation>
    <dataValidation type="list" allowBlank="1" showInputMessage="1" showErrorMessage="1" sqref="K12:L12" xr:uid="{00000000-0002-0000-0100-000001000000}">
      <formula1>$L$1:$L$4</formula1>
    </dataValidation>
    <dataValidation type="whole" operator="greaterThan" allowBlank="1" showInputMessage="1" showErrorMessage="1" errorTitle="Внимание!" error="Вводятся только числовые значения больше 0" sqref="F34:Y35 Z34:AE34" xr:uid="{00000000-0002-0000-0100-000002000000}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34:D35" xr:uid="{00000000-0002-0000-0100-000003000000}">
      <formula1>0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079_!_</vt:lpstr>
      <vt:lpstr>Форма 079</vt:lpstr>
      <vt:lpstr>'Форма 079'!Область_печати</vt:lpstr>
      <vt:lpstr>'Форма 079_!_'!Область_печати</vt:lpstr>
    </vt:vector>
  </TitlesOfParts>
  <Company>dszn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Екатерина Перминова</cp:lastModifiedBy>
  <cp:lastPrinted>2016-04-27T09:19:30Z</cp:lastPrinted>
  <dcterms:created xsi:type="dcterms:W3CDTF">2013-07-01T06:27:35Z</dcterms:created>
  <dcterms:modified xsi:type="dcterms:W3CDTF">2025-12-26T11:15:35Z</dcterms:modified>
</cp:coreProperties>
</file>