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80" windowWidth="15180" windowHeight="8010" tabRatio="779" firstSheet="1" activeTab="11"/>
  </bookViews>
  <sheets>
    <sheet name="Р.I. Обслужено" sheetId="1" state="hidden" r:id="rId1"/>
    <sheet name="Р.I. Обслужено_!_" sheetId="2" r:id="rId2"/>
    <sheet name="Р.II.Услуги_пожилые" sheetId="3" r:id="rId3"/>
    <sheet name="Р.II.Услуги_ИТВ" sheetId="4" r:id="rId4"/>
    <sheet name="Р.II.Услуги_семьи" sheetId="5" r:id="rId5"/>
    <sheet name="Р.II.Услуги_другие" sheetId="6" r:id="rId6"/>
    <sheet name="Надомное" sheetId="7" r:id="rId7"/>
    <sheet name="П_стационар" sheetId="8" r:id="rId8"/>
    <sheet name="Стационар" sheetId="9" r:id="rId9"/>
    <sheet name="Срочка" sheetId="10" r:id="rId10"/>
    <sheet name="Получивших сопровождение_!_" sheetId="11" r:id="rId11"/>
    <sheet name="Р.VI Итоги по оплате" sheetId="12" r:id="rId12"/>
    <sheet name="Получивших сопровождение" sheetId="13" state="hidden" r:id="rId13"/>
  </sheets>
  <definedNames>
    <definedName name="_xlnm.Print_Area" localSheetId="6">'Надомное'!$B$3:$Y$67</definedName>
    <definedName name="_xlnm.Print_Area" localSheetId="7">'П_стационар'!$B$3:$Y$74</definedName>
    <definedName name="_xlnm.Print_Area" localSheetId="0">'Р.I. Обслужено'!$B$1:$AF$48</definedName>
    <definedName name="_xlnm.Print_Area" localSheetId="1">'Р.I. Обслужено_!_'!$B$1:$AF$48</definedName>
    <definedName name="_xlnm.Print_Area" localSheetId="5">'Р.II.Услуги_другие'!$B$1:$AM$36</definedName>
    <definedName name="_xlnm.Print_Area" localSheetId="3">'Р.II.Услуги_ИТВ'!$B$1:$AM$36</definedName>
    <definedName name="_xlnm.Print_Area" localSheetId="2">'Р.II.Услуги_пожилые'!$B$1:$BW$36</definedName>
    <definedName name="_xlnm.Print_Area" localSheetId="4">'Р.II.Услуги_семьи'!$B$1:$AM$36</definedName>
    <definedName name="_xlnm.Print_Area" localSheetId="11">'Р.VI Итоги по оплате'!$B$1:$Z$150</definedName>
    <definedName name="_xlnm.Print_Area" localSheetId="9">'Срочка'!$B$3:$P$25</definedName>
    <definedName name="_xlnm.Print_Area" localSheetId="8">'Стационар'!$B$3:$Y$75</definedName>
  </definedNames>
  <calcPr fullCalcOnLoad="1"/>
</workbook>
</file>

<file path=xl/comments1.xml><?xml version="1.0" encoding="utf-8"?>
<comments xmlns="http://schemas.openxmlformats.org/spreadsheetml/2006/main">
  <authors>
    <author>vmn</author>
    <author>san</author>
  </authors>
  <commentList>
    <comment ref="I3" authorId="0">
      <text>
        <r>
          <rPr>
            <b/>
            <sz val="9"/>
            <rFont val="Tahoma"/>
            <family val="0"/>
          </rPr>
          <t>Выберите отчетный период (месяц, год)</t>
        </r>
      </text>
    </comment>
    <comment ref="D5" authorId="0">
      <text>
        <r>
          <rPr>
            <b/>
            <sz val="9"/>
            <rFont val="Tahoma"/>
            <family val="0"/>
          </rPr>
          <t xml:space="preserve">Введите наименование учреждения </t>
        </r>
      </text>
    </comment>
    <comment ref="C15" authorId="0">
      <text>
        <r>
          <rPr>
            <b/>
            <sz val="9"/>
            <rFont val="Tahoma"/>
            <family val="0"/>
          </rPr>
          <t>В строке 1 указывается численность обслуженных граждан по категориям без двойного учета (если человек в течение отчетного периода обслуживался в разных отделениях Центра, он учитывается, как один человек)</t>
        </r>
      </text>
    </comment>
    <comment ref="AB10" authorId="1">
      <text>
        <r>
          <rPr>
            <b/>
            <sz val="9"/>
            <rFont val="Tahoma"/>
            <family val="2"/>
          </rPr>
          <t>По полустационарной форме соц. обслуживания  учитываются только те граждане, которые получают услуги по договору о соц. обслуживании</t>
        </r>
      </text>
    </comment>
  </commentList>
</comments>
</file>

<file path=xl/comments11.xml><?xml version="1.0" encoding="utf-8"?>
<comments xmlns="http://schemas.openxmlformats.org/spreadsheetml/2006/main">
  <authors>
    <author>vmn</author>
  </authors>
  <commentList>
    <comment ref="C10" authorId="0">
      <text>
        <r>
          <rPr>
            <b/>
            <sz val="9"/>
            <rFont val="Tahoma"/>
            <family val="0"/>
          </rPr>
          <t>В строке 1 указывается численность обслуженных граждан по категориям без двойного учета (если человек в течение отчетного периода обслуживался в разных отделениях Центра, он учитывается, как один человек)</t>
        </r>
      </text>
    </comment>
  </commentList>
</comments>
</file>

<file path=xl/comments13.xml><?xml version="1.0" encoding="utf-8"?>
<comments xmlns="http://schemas.openxmlformats.org/spreadsheetml/2006/main">
  <authors>
    <author>vmn</author>
  </authors>
  <commentList>
    <comment ref="C10" authorId="0">
      <text>
        <r>
          <rPr>
            <b/>
            <sz val="9"/>
            <rFont val="Tahoma"/>
            <family val="0"/>
          </rPr>
          <t>В строке 1 указывается численность обслуженных граждан по категориям без двойного учета (если человек в течение отчетного периода обслуживался в разных отделениях Центра, он учитывается, как один человек)</t>
        </r>
      </text>
    </comment>
  </commentList>
</comments>
</file>

<file path=xl/comments2.xml><?xml version="1.0" encoding="utf-8"?>
<comments xmlns="http://schemas.openxmlformats.org/spreadsheetml/2006/main">
  <authors>
    <author>vmn</author>
    <author>san</author>
  </authors>
  <commentList>
    <comment ref="I3" authorId="0">
      <text>
        <r>
          <rPr>
            <b/>
            <sz val="9"/>
            <rFont val="Tahoma"/>
            <family val="0"/>
          </rPr>
          <t>Выберите отчетный период (месяц, год)</t>
        </r>
      </text>
    </comment>
    <comment ref="D5" authorId="0">
      <text>
        <r>
          <rPr>
            <b/>
            <sz val="9"/>
            <rFont val="Tahoma"/>
            <family val="0"/>
          </rPr>
          <t xml:space="preserve">Введите наименование учреждения </t>
        </r>
      </text>
    </comment>
    <comment ref="C15" authorId="0">
      <text>
        <r>
          <rPr>
            <b/>
            <sz val="9"/>
            <rFont val="Tahoma"/>
            <family val="0"/>
          </rPr>
          <t>В строке 1 указывается численность обслуженных граждан по категориям без двойного учета (если человек в течение отчетного периода обслуживался в разных отделениях Центра, он учитывается, как один человек)</t>
        </r>
      </text>
    </comment>
    <comment ref="AB10" authorId="1">
      <text>
        <r>
          <rPr>
            <b/>
            <sz val="9"/>
            <rFont val="Tahoma"/>
            <family val="2"/>
          </rPr>
          <t>По полустационарной форме соц. обслуживания  учитываются только те граждане, которые получают услуги по договору о соц. обслуживании</t>
        </r>
      </text>
    </comment>
  </commentList>
</comments>
</file>

<file path=xl/sharedStrings.xml><?xml version="1.0" encoding="utf-8"?>
<sst xmlns="http://schemas.openxmlformats.org/spreadsheetml/2006/main" count="1650" uniqueCount="363">
  <si>
    <t>отделение психолого-педагогической помощи</t>
  </si>
  <si>
    <t>отделение срочного социального обслуживания</t>
  </si>
  <si>
    <t>отделение временного пребывания детей и подростков</t>
  </si>
  <si>
    <t>отделение помощи женщинам, оказавшимся в трудной жизненной ситуации</t>
  </si>
  <si>
    <t>отделение  дневного пребывания граждан пожилого возраста и инвалидов</t>
  </si>
  <si>
    <t>социально-реабилитационное отделение для граждан пожилого возраста и инвалидов</t>
  </si>
  <si>
    <t>отделение по работе с семьями и детьми</t>
  </si>
  <si>
    <t>Центр социального обслуживания населения</t>
  </si>
  <si>
    <t>ВСЕГО</t>
  </si>
  <si>
    <t>граждан пожилого возраста</t>
  </si>
  <si>
    <t>из них инвалидов</t>
  </si>
  <si>
    <t>Реабилитационный центр для детей и подростков с ограниченными возможностями</t>
  </si>
  <si>
    <t>Социальный центр по оказанию помощи лицам БОМЖ</t>
  </si>
  <si>
    <t>Дом-интернат общего типа</t>
  </si>
  <si>
    <t>Дом-интернат для умственно отсталых детей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</si>
  <si>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</si>
  <si>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</si>
  <si>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</si>
  <si>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</si>
  <si>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</si>
  <si>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</si>
  <si>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</si>
  <si>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</si>
  <si>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</si>
  <si>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</si>
  <si>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</si>
  <si>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</si>
  <si>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</si>
  <si>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</si>
  <si>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</si>
  <si>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из них:</t>
  </si>
  <si>
    <t>А</t>
  </si>
  <si>
    <t>В</t>
  </si>
  <si>
    <t>Психоневрологический дом-интернат</t>
  </si>
  <si>
    <t>инвалидов трудоспо-
спобного возраста</t>
  </si>
  <si>
    <t>других</t>
  </si>
  <si>
    <t>детей-сирот, детей, оставшихся без попечения родителей</t>
  </si>
  <si>
    <t>Показатели эффективности деятельности учреждений социального обслуживания населения</t>
  </si>
  <si>
    <t>признанных судом недееспо-
собными</t>
  </si>
  <si>
    <t>детский телефон "Доверие"</t>
  </si>
  <si>
    <t>стационарное отделение</t>
  </si>
  <si>
    <t>отделение дневного пребывания</t>
  </si>
  <si>
    <t>Социально-реабилитационный центр для несовершеннолетних "Вятушка"</t>
  </si>
  <si>
    <t>Социально-медицинские</t>
  </si>
  <si>
    <t>Социально-психологические</t>
  </si>
  <si>
    <t>Социально-педагогические</t>
  </si>
  <si>
    <t>Услуги в целях повышения коммуникативного потенциала</t>
  </si>
  <si>
    <t>Социально-правовые</t>
  </si>
  <si>
    <t>Социально-трудовые</t>
  </si>
  <si>
    <t>Социально-бытовые</t>
  </si>
  <si>
    <t>отсутствие работы
и средств к существованию</t>
  </si>
  <si>
    <t>отсутствие определенного места жительства</t>
  </si>
  <si>
    <t>Численность обслуженных граждан за отчетный период</t>
  </si>
  <si>
    <t>Количество оказанных услуг</t>
  </si>
  <si>
    <t>наличие внутрисемейного конфликта, наличие насилия в семье</t>
  </si>
  <si>
    <t>Иные</t>
  </si>
  <si>
    <t>3.1.</t>
  </si>
  <si>
    <t>3.2.</t>
  </si>
  <si>
    <t>3.3.</t>
  </si>
  <si>
    <t>бесплатно</t>
  </si>
  <si>
    <t>ИТОГО</t>
  </si>
  <si>
    <t>Из полученных средств потрачено
(в рублях) на:</t>
  </si>
  <si>
    <t xml:space="preserve"> - развитие учреждения и на улучшение материально-технической базы</t>
  </si>
  <si>
    <t xml:space="preserve"> - материальное стимулирование работников учреждения</t>
  </si>
  <si>
    <t xml:space="preserve"> - оказание социальной помощи нуждающимся гражданам</t>
  </si>
  <si>
    <t xml:space="preserve"> - повышение квалификации работников учреждения</t>
  </si>
  <si>
    <t xml:space="preserve"> - иное</t>
  </si>
  <si>
    <t xml:space="preserve">за январь - </t>
  </si>
  <si>
    <t>инвалидами трудоспособного возраста</t>
  </si>
  <si>
    <t>гражданами пожилого возраста</t>
  </si>
  <si>
    <t>из них инвалидами</t>
  </si>
  <si>
    <t>УКАЗЫВАЕТСЯ В ЦЕЛОМ ПО УЧРЕЖДЕНИЮ!!!</t>
  </si>
  <si>
    <t>дополнительные (платные) услуги</t>
  </si>
  <si>
    <t>из них инвалидам</t>
  </si>
  <si>
    <r>
      <t xml:space="preserve">Сумма полученных денежных средств </t>
    </r>
    <r>
      <rPr>
        <b/>
        <sz val="10"/>
        <color indexed="12"/>
        <rFont val="Arial Cyr"/>
        <family val="0"/>
      </rPr>
      <t>(руб.коп)</t>
    </r>
  </si>
  <si>
    <r>
      <t xml:space="preserve">Сумма полученных денежных средств </t>
    </r>
    <r>
      <rPr>
        <b/>
        <sz val="10"/>
        <color indexed="12"/>
        <rFont val="Arial Cyr"/>
        <family val="0"/>
      </rPr>
      <t>(руб.коп</t>
    </r>
    <r>
      <rPr>
        <b/>
        <sz val="10"/>
        <rFont val="Arial Cyr"/>
        <family val="0"/>
      </rPr>
      <t>)</t>
    </r>
  </si>
  <si>
    <t>Проверка на вероятность значения 
в строке 1 для Центров</t>
  </si>
  <si>
    <t>Разница м.д. обслуж. всеми отд. (с повторами) 
и обслуж. Центром (без повторов)</t>
  </si>
  <si>
    <t>Проверка для учр.2-8
(строка 1 заполняется только Центрами)</t>
  </si>
  <si>
    <t>Реабилитационный центр "На Казанской"</t>
  </si>
  <si>
    <t>отделение социального обслуживания на дому граждан пожилого возраста и инвалидов</t>
  </si>
  <si>
    <t>отделение дневного пребывания граждан пожилого  возраста и инвалидов, н/летних</t>
  </si>
  <si>
    <t>отделение дневного пребывания н/летних 
(Кировский ЦСПСиД)</t>
  </si>
  <si>
    <t>ОО "Кир рег наркологическая ассоциация"</t>
  </si>
  <si>
    <t>отделение реабилитации н/летних с ограниченными физическими и умственными возможностями</t>
  </si>
  <si>
    <t>освобожденных из МЛС</t>
  </si>
  <si>
    <r>
      <t xml:space="preserve">Численность </t>
    </r>
    <r>
      <rPr>
        <b/>
        <sz val="10"/>
        <color indexed="12"/>
        <rFont val="Arial Cyr"/>
        <family val="0"/>
      </rPr>
      <t xml:space="preserve">обслуживаемых </t>
    </r>
    <r>
      <rPr>
        <sz val="10"/>
        <rFont val="Arial Cyr"/>
        <family val="0"/>
      </rPr>
      <t xml:space="preserve">граждан 
</t>
    </r>
    <r>
      <rPr>
        <b/>
        <sz val="10"/>
        <color indexed="12"/>
        <rFont val="Arial Cyr"/>
        <family val="0"/>
      </rPr>
      <t xml:space="preserve">на отчетную дату </t>
    </r>
    <r>
      <rPr>
        <sz val="10"/>
        <color indexed="12"/>
        <rFont val="Arial Cyr"/>
        <family val="0"/>
      </rPr>
      <t>(чел.)</t>
    </r>
  </si>
  <si>
    <t>на дату поступления в учреждение</t>
  </si>
  <si>
    <t>лиц БОМЖ</t>
  </si>
  <si>
    <t>Социально-
бытовые</t>
  </si>
  <si>
    <t>Социально-
трудовые</t>
  </si>
  <si>
    <t>Социально-
правовые</t>
  </si>
  <si>
    <t>Срочные социальные услуги</t>
  </si>
  <si>
    <t>геронтологическое отделение</t>
  </si>
  <si>
    <t>Д/с "Сказка"</t>
  </si>
  <si>
    <r>
      <t xml:space="preserve">РАЗДЕЛ II. Сведения о предоставленных социальных услугах </t>
    </r>
    <r>
      <rPr>
        <b/>
        <sz val="14"/>
        <color indexed="10"/>
        <rFont val="Arial Cyr"/>
        <family val="0"/>
      </rPr>
      <t>гражданам пожилого возраста, в том числе инвалидам</t>
    </r>
  </si>
  <si>
    <t>гарантированные социальные услуги</t>
  </si>
  <si>
    <t>Число граждан</t>
  </si>
  <si>
    <t>Кол-во услуг</t>
  </si>
  <si>
    <r>
      <t xml:space="preserve">РАЗДЕЛ II. Сведения о предоставленных социальных услугах </t>
    </r>
    <r>
      <rPr>
        <b/>
        <sz val="14"/>
        <color indexed="10"/>
        <rFont val="Arial Cyr"/>
        <family val="0"/>
      </rPr>
      <t>инвалидам трудоспособного возраста</t>
    </r>
  </si>
  <si>
    <r>
      <t xml:space="preserve">РАЗДЕЛ II. Сведения о предоставленных социальных услугах </t>
    </r>
    <r>
      <rPr>
        <b/>
        <sz val="14"/>
        <color indexed="10"/>
        <rFont val="Arial Cyr"/>
        <family val="0"/>
      </rPr>
      <t>иным категориям граждан</t>
    </r>
  </si>
  <si>
    <t>РАЗДЕЛ I.  ОБЩИЕ СВЕДЕНИЯ О ПОЛУЧАТЕЛЯХ СОЦИАЛЬНЫХ УСЛУГ</t>
  </si>
  <si>
    <t>март</t>
  </si>
  <si>
    <t>июнь</t>
  </si>
  <si>
    <t>сентябрь</t>
  </si>
  <si>
    <t>декабрь</t>
  </si>
  <si>
    <r>
      <t xml:space="preserve">из них </t>
    </r>
    <r>
      <rPr>
        <b/>
        <sz val="9"/>
        <color indexed="12"/>
        <rFont val="Arial Cyr"/>
        <family val="0"/>
      </rPr>
      <t>(из графы 1)</t>
    </r>
    <r>
      <rPr>
        <b/>
        <sz val="9"/>
        <rFont val="Arial Cyr"/>
        <family val="0"/>
      </rPr>
      <t>:</t>
    </r>
  </si>
  <si>
    <r>
      <t xml:space="preserve">РАЗДЕЛ II. Сведения о предоставленных социальных услугах </t>
    </r>
    <r>
      <rPr>
        <b/>
        <sz val="14"/>
        <color indexed="10"/>
        <rFont val="Arial Cyr"/>
        <family val="0"/>
      </rPr>
      <t>гражданам из семей с н/летними детьми</t>
    </r>
  </si>
  <si>
    <t>граждан из семей с н/летними детьми</t>
  </si>
  <si>
    <t>медицинское</t>
  </si>
  <si>
    <t>психологическое</t>
  </si>
  <si>
    <t>педагогическое</t>
  </si>
  <si>
    <t>юридическое</t>
  </si>
  <si>
    <t>социальное</t>
  </si>
  <si>
    <t>иное</t>
  </si>
  <si>
    <t>наличие в семье инвалида нуждающегося в постоянном постороннем уходе</t>
  </si>
  <si>
    <t>наличие ребенка, испытывающего трудности в социальной адаптации</t>
  </si>
  <si>
    <t>отсутствие возможности обеспечения ухода за инвалидом, ребенком, детьми, а также отсутствие попечения над ними</t>
  </si>
  <si>
    <t>ПОЛНАЯ утрата способности либо возможности осуществлять самообслуживание …</t>
  </si>
  <si>
    <t>ЧАСТИЧНАЯ утрата способности
либо возможности осуществлять самообслуживание …</t>
  </si>
  <si>
    <r>
      <rPr>
        <u val="single"/>
        <sz val="9"/>
        <rFont val="Arial Cyr"/>
        <family val="0"/>
      </rPr>
      <t>только</t>
    </r>
    <r>
      <rPr>
        <sz val="9"/>
        <rFont val="Arial Cyr"/>
        <family val="0"/>
      </rPr>
      <t xml:space="preserve"> договора о соц. обслуживании</t>
    </r>
  </si>
  <si>
    <r>
      <t xml:space="preserve">Численность граждан, </t>
    </r>
    <r>
      <rPr>
        <b/>
        <sz val="10"/>
        <color indexed="12"/>
        <rFont val="Arial Cyr"/>
        <family val="0"/>
      </rPr>
      <t xml:space="preserve">состоящих в очереди </t>
    </r>
    <r>
      <rPr>
        <b/>
        <sz val="10"/>
        <rFont val="Arial Cyr"/>
        <family val="0"/>
      </rPr>
      <t xml:space="preserve">для принятия на обслужи-
вание </t>
    </r>
    <r>
      <rPr>
        <b/>
        <sz val="10"/>
        <color indexed="12"/>
        <rFont val="Arial Cyr"/>
        <family val="0"/>
      </rPr>
      <t xml:space="preserve">на отчетную дату
</t>
    </r>
    <r>
      <rPr>
        <sz val="10"/>
        <color indexed="12"/>
        <rFont val="Arial Cyr"/>
        <family val="0"/>
      </rPr>
      <t>(чел.)</t>
    </r>
  </si>
  <si>
    <t>получавших услуги на основе:</t>
  </si>
  <si>
    <t>получивших социальное СОПРОВОЖДЕНИЕ (чел.):</t>
  </si>
  <si>
    <t>по категориям (чел.):</t>
  </si>
  <si>
    <t>отделение социального обслуживания на дому  граждан пожилого возраста и инвалидов</t>
  </si>
  <si>
    <t>отделение дневного пребывания н/летних (Кировский ЦСПСиД)</t>
  </si>
  <si>
    <t>отделение профилактики безнадзорности н/летних (Кировский ЦСПСиД)</t>
  </si>
  <si>
    <r>
      <t>Наименование учреждения, отделения</t>
    </r>
    <r>
      <rPr>
        <b/>
        <sz val="9"/>
        <color indexed="10"/>
        <rFont val="Arial"/>
        <family val="2"/>
      </rPr>
      <t xml:space="preserve">
ВНИМАНИЕ для ЦСОН!!!                                       
СТРОКА 1 ДОЛЖНА БЫТЬ ЗАПОЛНЕНА ОБЯЗАТЕЛЬНО</t>
    </r>
  </si>
  <si>
    <t>договора о соц. обслуживании
и индивидуальной программы предоставления соц. услуг</t>
  </si>
  <si>
    <r>
      <t xml:space="preserve">                                                                               </t>
    </r>
    <r>
      <rPr>
        <b/>
        <sz val="12"/>
        <color indexed="18"/>
        <rFont val="Arial"/>
        <family val="2"/>
      </rPr>
      <t xml:space="preserve">       ВНИМАНИЕ!
  1. Численность граждан, получивших соц. услуги  в  графе 1  "Всего" учитывается без двойного счета.
  2. Численность получателей социальных услуг (человек)  в графах 1- 12, 14, 16 по итоговым строкам "ВСЕГО" и "ИТОГО"  учитывается без двойного счета, т.е. гражданин при получении нескольких (видов) услуг в итогах  учитывается 1 раз .
   3. Если гражданин в течении отчетного периода получал услугу бесплатно, а затем был переведен на частичную (полную) оплату или оплачивал услугу, полученную сверх нормы, то данная  информация отражается в графах 12, 13, 14,15 (или 16,17), но в графе 1 "Всего" гражданин (человек) учитывается 1 раз.  </t>
    </r>
  </si>
  <si>
    <t>1.</t>
  </si>
  <si>
    <t>Социальные услуги в форме социального обслуживания на дому</t>
  </si>
  <si>
    <r>
      <t xml:space="preserve">Численность граждан, получивших </t>
    </r>
    <r>
      <rPr>
        <b/>
        <sz val="12"/>
        <rFont val="Times New Roman"/>
        <family val="1"/>
      </rPr>
      <t>социальные</t>
    </r>
    <r>
      <rPr>
        <b/>
        <sz val="12"/>
        <color indexed="8"/>
        <rFont val="Times New Roman"/>
        <family val="1"/>
      </rPr>
      <t xml:space="preserve"> услуги, </t>
    </r>
    <r>
      <rPr>
        <b/>
        <i/>
        <sz val="12"/>
        <color indexed="12"/>
        <rFont val="Times New Roman"/>
        <family val="1"/>
      </rPr>
      <t>человек</t>
    </r>
  </si>
  <si>
    <t>Объем предоставленных социальных услуг</t>
  </si>
  <si>
    <t xml:space="preserve">в том числе по категориям </t>
  </si>
  <si>
    <t xml:space="preserve"> бесплатно</t>
  </si>
  <si>
    <t>на платной основе</t>
  </si>
  <si>
    <t>граждане пожилого возраста</t>
  </si>
  <si>
    <t>инвалиды трудо-способ-
ного возраста</t>
  </si>
  <si>
    <t xml:space="preserve">семьи с детьми </t>
  </si>
  <si>
    <t>другие</t>
  </si>
  <si>
    <t>в городской местности</t>
  </si>
  <si>
    <t>в сельской местности</t>
  </si>
  <si>
    <t xml:space="preserve">сверх норматива </t>
  </si>
  <si>
    <t>число граждан</t>
  </si>
  <si>
    <t>число членов семьи</t>
  </si>
  <si>
    <t>в благоустроенном  жилье</t>
  </si>
  <si>
    <t>в неблагоустроенном жилье</t>
  </si>
  <si>
    <r>
      <t xml:space="preserve">число получателей соц. услуги, 
</t>
    </r>
    <r>
      <rPr>
        <sz val="12"/>
        <color indexed="12"/>
        <rFont val="Times New Roman"/>
        <family val="1"/>
      </rPr>
      <t>человек</t>
    </r>
  </si>
  <si>
    <t>Б</t>
  </si>
  <si>
    <t>Социально-бытовые услуги</t>
  </si>
  <si>
    <t>Покупка за счет средств получателя социальных услуг и доставка на дом продуктов питания, горячих обедов</t>
  </si>
  <si>
    <t>Покупка за счет средств получателя социальных услуг и доставка на дом промышленных товаров первой необходимости</t>
  </si>
  <si>
    <t>Покупка за счет средств получателя социальных услуг и доставка на дом средств санитарии и гигиены, средств ухода</t>
  </si>
  <si>
    <t>Покупка за счет средств получателя социальных услуг и доставка на дом книг, газет, журналов</t>
  </si>
  <si>
    <t>Помощь в приготовлении пищи из продуктов питания получателя социальных услуг</t>
  </si>
  <si>
    <t>Помощь в приеме пищи</t>
  </si>
  <si>
    <t>Содействие в обеспечении за счет средств получателя социальных услуг твердым топливом</t>
  </si>
  <si>
    <t>Топка печей при наличии печного отопления</t>
  </si>
  <si>
    <t>Доставка топлива от места хранения к печи</t>
  </si>
  <si>
    <t>Доставка воды при отсутствии центрального водоснабжения</t>
  </si>
  <si>
    <t>Содействие в организации ремонта жилых помещений</t>
  </si>
  <si>
    <t>Содействие в организации уборки жилых помещений за счет средств получателя социальных услуг, в том числе  с привлечением иных лиц, служб</t>
  </si>
  <si>
    <t>Уборка жилых помещений</t>
  </si>
  <si>
    <t>Сдача за счет средств получателя социальных услуг вещей в стирку, химчистку, ремонт, получение их и доставка получателю социальных услуг</t>
  </si>
  <si>
    <t>Содействие в оплате за счет средств получателя социальных услуг жилого помещения, коммунальных услуг и услуг связи</t>
  </si>
  <si>
    <t>Оказание помощи в написании и прочтении писем и другой корреспонденции</t>
  </si>
  <si>
    <t>Содействие в предоставлении услуг почтовой связи за счет средств получателя социальных услуг</t>
  </si>
  <si>
    <t>Сопровождение получателя социальных услуг на прогулке</t>
  </si>
  <si>
    <t>Содействие в организации ритуальных услуг</t>
  </si>
  <si>
    <t>Содействие в направлении в стационарную организацию социального обслуживания</t>
  </si>
  <si>
    <t>Содействие в посещении культурных мероприятий</t>
  </si>
  <si>
    <t>Оказание гигиенических услуг получателям социальных услуг, не способным по состоянию здоровья самостоятельно осуществлять за собой уход</t>
  </si>
  <si>
    <t>Социально-медицинские услуги</t>
  </si>
  <si>
    <t>Содействие в оказании медицинской помощи, в том числе стоматологической помощи</t>
  </si>
  <si>
    <t>Содействие в прохождении медико-социальной экспертизы</t>
  </si>
  <si>
    <t>Содействие в направлении на санаторно-курортное лечение</t>
  </si>
  <si>
    <t>Профилактика пролежней</t>
  </si>
  <si>
    <t>Наблюдение за состоянием здоровья получателя социальных услуг</t>
  </si>
  <si>
    <t>Содействие в выполнении медицинских процедур по назначению врача, наблюдение за своевременным приемом лекарственных препаратов для медицинского применения, назначенных врачом</t>
  </si>
  <si>
    <t>Оказание помощи в выполнении физических упражнений</t>
  </si>
  <si>
    <t>Содействие в обеспечении по назначению врачей лекарственными препаратами для медицинского применения, медицинскими изделиями, а также специальными продуктами лечебного питания за счет средств получателя социальных услуг</t>
  </si>
  <si>
    <t>Проведение бесед по формированию здорового образа жизни</t>
  </si>
  <si>
    <t>Консультирование по социально-медицинским вопросам</t>
  </si>
  <si>
    <t>Социально-психологические услуги</t>
  </si>
  <si>
    <t>Содействие в получении психологической помощи</t>
  </si>
  <si>
    <t>Проведение бесед, направленных на формирование у получателя социальных услуг позитивного психологического состояния, поддержание активного образа жизни</t>
  </si>
  <si>
    <t>Социально-психологический патронаж</t>
  </si>
  <si>
    <t>Социально-правовые услуги</t>
  </si>
  <si>
    <t>Консультирование по услугам, предоставляемым организацией социального обслуживания</t>
  </si>
  <si>
    <t>Оказание помощи в оформлении и восстановлении документов получателя социальных услуг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</si>
  <si>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</si>
  <si>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проведении социально-реабилитационных мероприятий в соответствии с индивидуальными программами реабилитации или абилитации инвалидов , в том числе детей-инвалидов</t>
  </si>
  <si>
    <t>Содействие в обеспечении техническими средствами реабилитации, включая протезно-ортопедические изделия, в соответствии с индивидуальными программами реабилитациии или абилитации инвалидов, в том числе детей-инвалидов</t>
  </si>
  <si>
    <t>2.</t>
  </si>
  <si>
    <t>Предоставление помещений для организации социально-реабилитационных и социокультурных мероприятий.</t>
  </si>
  <si>
    <t>Обеспечение питанием согласно утвержденным нормативам.</t>
  </si>
  <si>
    <t>Предоставление в пользование мебели согласно утвержденным нормативам.</t>
  </si>
  <si>
    <t>Обеспечение книгами, журналами, газетами, настольными играми, иным инвентарем для организации досуга.</t>
  </si>
  <si>
    <t>Предоставление постельных принадлежностей, спального места в специальном помещении.</t>
  </si>
  <si>
    <t>Стирка постельного белья, чистка одежды</t>
  </si>
  <si>
    <t>Предоставление транспорта для перевозки получателей социальных услуг в медицинские организации, на обучение и для участия в социокультурных мероприятиях.</t>
  </si>
  <si>
    <t>Содействие в направлении в стационарную организацию социального обслуживания.</t>
  </si>
  <si>
    <t>Оказание гигиенических услуг получателям социальных услуг, не способным по состоянию здоровья самостоятельно осуществлять за собой уход.</t>
  </si>
  <si>
    <t>Проведение первичного медицинского осмотра, первичной санитарной обработки.</t>
  </si>
  <si>
    <t>Оказание при необходимости первичной медико-санитарной помощи</t>
  </si>
  <si>
    <t>Содействие в оказании медицинской помощи.</t>
  </si>
  <si>
    <t>Наблюдение за состоянием здоровья получателя социальных услуг.</t>
  </si>
  <si>
    <t>Содействие в выполнении медицинских процедур по назначению врача, наблюдение за своевременным приемом лекарственных препаратов для медицинского применения, назначенных врачом.</t>
  </si>
  <si>
    <t>Проведение занятий с использованием методов адаптивной физической культуры</t>
  </si>
  <si>
    <t>Проведение оздоровительных мероприятий, в том числе по формированию здорового образа жизни.</t>
  </si>
  <si>
    <t>Социально-психологическая коррекция, включая диагностику и консультирование.</t>
  </si>
  <si>
    <t>Оказание экстренной психологической помощи по телефону.</t>
  </si>
  <si>
    <t>Социально-педагогические услуги</t>
  </si>
  <si>
    <t>Организация досуга.</t>
  </si>
  <si>
    <t>Социально-педагогическая коррекция, включая диагностику и консультирование.</t>
  </si>
  <si>
    <t>Социально-педагогический патронаж.</t>
  </si>
  <si>
    <t>Содействие в получении образования</t>
  </si>
  <si>
    <t>Содействие в организации отдыха и оздоровления детей и подростков.</t>
  </si>
  <si>
    <t>Социально-трудовые услуги</t>
  </si>
  <si>
    <t>Услуги, связанные с социально-трудовой реабилитацией.</t>
  </si>
  <si>
    <t>Содействие в трудоустройстве</t>
  </si>
  <si>
    <t>Содействие в профессиональной ориентации.</t>
  </si>
  <si>
    <t>Помощь в оформлении и восстановлении документов получателя социальных услуг</t>
  </si>
  <si>
    <t>Оказание помощи в регистрации по месту пребывания.</t>
  </si>
  <si>
    <t>Обучение инвалидов, в том числе детей-инвалидов, навыкам самообслуживания, общения и самоконтроля, навыкам поведения в быту и общественных местах.</t>
  </si>
  <si>
    <t>Проведение социально-реабилитационных мероприятий в соответствии с индивидуальными программами реабилитации или абилитации инвалидов, в том числе детей-инвалидов.</t>
  </si>
  <si>
    <t>Содействие в обеспечении техническими средствами реабилитации, включая протезно-ортопедические изделия, в соответствии с индивидуальными программами реабилитации или абилитации инвалидов, в том числе детей-инвалидов.</t>
  </si>
  <si>
    <t>Оказание помощи инвалидам, в том числе детям-инвалидам, в пользовании техническими средствами реабилитации, специальными приспособлениями, приборами и оборудованием.</t>
  </si>
  <si>
    <t>Обучение инвалидов, в том числе детей-инвалидов, пользованию техническими средствами реабилитации</t>
  </si>
  <si>
    <t>Оказание помощи в обучении основам компьютерной грамотности</t>
  </si>
  <si>
    <t>Предоставление жилых помещений, помещений для организации социально-реабилитационных и социокультурных мероприятий.</t>
  </si>
  <si>
    <t>Обеспечение мягким инвентарем (одеждой, обувью и постельными принадлежностями) согласно утвержденным нормативам.</t>
  </si>
  <si>
    <t>Сдача за счет средств получателя социальных услуг вещей в стирку, химчистку, ремонт, получение их и доставка получателю социальных услуг.</t>
  </si>
  <si>
    <t>Оказание помощи в написании и прочтении писем и другой корреспонденции.</t>
  </si>
  <si>
    <t>Содействие в предоставлении услуг организациями торговли, связи, в том числе услуг информационно-телекоммуникационной сети "Интернет" и услуг почтовой связи.</t>
  </si>
  <si>
    <t>Организация ритуальных услуг.</t>
  </si>
  <si>
    <t>Содействие в оказании медицинской помощи, в том числе стоматологической помощи.</t>
  </si>
  <si>
    <t>Оказание при необходимости первичной медико-санитарной помощи.</t>
  </si>
  <si>
    <t>Профилактика пролежней.</t>
  </si>
  <si>
    <t>Проведение занятий с использованием методов адаптивной физической культуры.</t>
  </si>
  <si>
    <t>Содействие в прохождении медико-социальной экспертизы.</t>
  </si>
  <si>
    <t>Проведение бесед, направленных на формирование у получателя социальных услуг позитивного психологического состояния, поддержание активного образа жизни.</t>
  </si>
  <si>
    <t>Социально-психологический патронаж.</t>
  </si>
  <si>
    <t>Содействие в прохождении психолого-медико-педагогического обследования.</t>
  </si>
  <si>
    <t>Оказание помощи инвалидам, в том числе детям-инвалидам, в пользовании техническими средствами ухода и реабилитации, специальными приспособлениями, приборами и оборудованием.</t>
  </si>
  <si>
    <t>Оказание помощи в обучении основам компьютерной грамотности.</t>
  </si>
  <si>
    <r>
      <t xml:space="preserve">РАЗДЕЛ VI.  СВЕДЕНИЯ ОБ ОПЛАТЕ </t>
    </r>
    <r>
      <rPr>
        <b/>
        <sz val="11"/>
        <color indexed="10"/>
        <rFont val="Arial Cyr"/>
        <family val="0"/>
      </rPr>
      <t>ГАРАНТИРОВАННЫХ УСЛУГ</t>
    </r>
    <r>
      <rPr>
        <b/>
        <sz val="11"/>
        <rFont val="Arial Cyr"/>
        <family val="0"/>
      </rPr>
      <t xml:space="preserve"> </t>
    </r>
  </si>
  <si>
    <r>
      <t xml:space="preserve">Численность обслуженных </t>
    </r>
    <r>
      <rPr>
        <b/>
        <sz val="10"/>
        <color indexed="12"/>
        <rFont val="Arial Cyr"/>
        <family val="0"/>
      </rPr>
      <t>(чел.)</t>
    </r>
  </si>
  <si>
    <t>НА ДОМУ</t>
  </si>
  <si>
    <t>ПОЛУСТАЦИОНАР</t>
  </si>
  <si>
    <t>СТАЦИОНАР</t>
  </si>
  <si>
    <r>
      <t xml:space="preserve"> за </t>
    </r>
    <r>
      <rPr>
        <b/>
        <sz val="10"/>
        <rFont val="Times New Roman"/>
        <family val="1"/>
      </rPr>
      <t xml:space="preserve">частичную </t>
    </r>
    <r>
      <rPr>
        <sz val="10"/>
        <rFont val="Times New Roman"/>
        <family val="1"/>
      </rPr>
      <t>плату</t>
    </r>
  </si>
  <si>
    <t>Всего</t>
  </si>
  <si>
    <r>
      <t xml:space="preserve"> за</t>
    </r>
    <r>
      <rPr>
        <b/>
        <sz val="10"/>
        <rFont val="Times New Roman"/>
        <family val="1"/>
      </rPr>
      <t xml:space="preserve"> 
полную</t>
    </r>
    <r>
      <rPr>
        <sz val="10"/>
        <rFont val="Times New Roman"/>
        <family val="1"/>
      </rPr>
      <t xml:space="preserve"> 
плату  </t>
    </r>
  </si>
  <si>
    <t>гражданам из семей с н/летними детьми</t>
  </si>
  <si>
    <t>другим категориям граждан</t>
  </si>
  <si>
    <t xml:space="preserve">кол-во  услуг   </t>
  </si>
  <si>
    <t xml:space="preserve">Услуги в целях повышения коммуникативного потенциала </t>
  </si>
  <si>
    <t>Содействие в обучении навыкам самообслуживания, общения и контроля, навыкам поведения в быту и общественных местах</t>
  </si>
  <si>
    <t>Проверки</t>
  </si>
  <si>
    <r>
      <t>из них</t>
    </r>
    <r>
      <rPr>
        <i/>
        <sz val="12"/>
        <color indexed="8"/>
        <rFont val="Times New Roman"/>
        <family val="1"/>
      </rPr>
      <t xml:space="preserve"> 
с группой инвалидности</t>
    </r>
  </si>
  <si>
    <r>
      <t>из них</t>
    </r>
    <r>
      <rPr>
        <i/>
        <sz val="12"/>
        <color indexed="8"/>
        <rFont val="Times New Roman"/>
        <family val="1"/>
      </rPr>
      <t>:   несовер-шеннолетние</t>
    </r>
  </si>
  <si>
    <t xml:space="preserve">гр.2&gt;=
гр.3
</t>
  </si>
  <si>
    <t>гр.5&gt;=
гр.6</t>
  </si>
  <si>
    <t>Проверки:</t>
  </si>
  <si>
    <t xml:space="preserve"> за частичную оплату</t>
  </si>
  <si>
    <t xml:space="preserve"> за полную оплату</t>
  </si>
  <si>
    <t>гр.1 =
гр.8+9+10+11</t>
  </si>
  <si>
    <t>гр.1 = гр.12+14+16</t>
  </si>
  <si>
    <t>гр.3 &lt;=гр.2</t>
  </si>
  <si>
    <t>гр.7,8,9,
10,11,12 &lt;= гр.1</t>
  </si>
  <si>
    <t>СУММ (гр.13 …гр.21) = гр.1</t>
  </si>
  <si>
    <t>гр.22+23 = гр.1</t>
  </si>
  <si>
    <t>инвал &lt;= гражд</t>
  </si>
  <si>
    <t>Социально-бытовые услуги, всего</t>
  </si>
  <si>
    <t>Социально-медицинские услуги, всего</t>
  </si>
  <si>
    <t>Социально-психологические услуги, всего</t>
  </si>
  <si>
    <t>Социально-правовые услуги, всего</t>
  </si>
  <si>
    <t xml:space="preserve">Услуги в целях повышения коммуникативного потенциала, всего </t>
  </si>
  <si>
    <t>Итого по форме</t>
  </si>
  <si>
    <t>П
Р
О
В
Е
Р
К
И</t>
  </si>
  <si>
    <r>
      <t xml:space="preserve">из них </t>
    </r>
    <r>
      <rPr>
        <b/>
        <sz val="12"/>
        <rFont val="Times New Roman"/>
        <family val="1"/>
      </rPr>
      <t>проживающие</t>
    </r>
  </si>
  <si>
    <r>
      <rPr>
        <b/>
        <sz val="12"/>
        <color indexed="10"/>
        <rFont val="Times New Roman"/>
        <family val="1"/>
      </rPr>
      <t>ВНИМАНИЕ!</t>
    </r>
    <r>
      <rPr>
        <sz val="12"/>
        <color indexed="8"/>
        <rFont val="Times New Roman"/>
        <family val="1"/>
      </rPr>
      <t xml:space="preserve">
   1. Численность граждан  в графах 1-12, 14, 16, 18 по строкам "Всего" и "Итого"  учитывается без двойного счета, т.е. гражданин получивший несколько наименований (видов) услуг в итогах  учитывается 1 раз.
   2. Если гражданин в течение отчетного периода получал услуги по разнличным условиях оплаты,  данная  информация отражается в соотвествующих графах, при этом в строке "Всего" и "Итого" он учитывается 1 раз.  </t>
    </r>
  </si>
  <si>
    <t xml:space="preserve">№ </t>
  </si>
  <si>
    <t>Социальные услуги в полустационарной форме социального обслуживания</t>
  </si>
  <si>
    <t>Социальный патронаж</t>
  </si>
  <si>
    <t>ИТОГО по форме социального обслуживания</t>
  </si>
  <si>
    <t>Социально-педагогические услуги, всего</t>
  </si>
  <si>
    <t>Социально-трудовые услуги, всего</t>
  </si>
  <si>
    <t>3.</t>
  </si>
  <si>
    <t>Социальные услуги в стационарной форме социального обслуживания</t>
  </si>
  <si>
    <t>Содействие в обучении навыкам самообслуживания, общения и самоконтроля, навыкам поведения в быту и общественных местах (предоставляется семьям, имеющим детей с ограниченными возможностями здоровья, в том числе детей-инвалидов).</t>
  </si>
  <si>
    <t>гр.5=
гр.6</t>
  </si>
  <si>
    <t xml:space="preserve">Сравнение значения ИТОГО (стр 62) и кол-ва получивших услуги Раздела 1 (стр 1.1) по категориям </t>
  </si>
  <si>
    <t>Сравнение значения ИТОГО (стр 68) и кол-ва получивших услуги Раздела 1 (стр 1.7, 1.8, 1.17, 2, 3.1, 4, 6, 7, 8) по категориям</t>
  </si>
  <si>
    <t>4.</t>
  </si>
  <si>
    <t>Кол-во предоставленных социальных услуг</t>
  </si>
  <si>
    <t>гр.1 =
гр.8+9</t>
  </si>
  <si>
    <t>гр.10 &gt;= гр.1</t>
  </si>
  <si>
    <t>гр.2 &gt; 0, то гр.6 &gt;= гр.2 и гр.10 &gt; 0</t>
  </si>
  <si>
    <t>гр.3 &gt; 0, то гр.7 &gt;= гр.3 и гр.11 &gt; 0</t>
  </si>
  <si>
    <t>гр.13 &gt; 0, то гр.13 &gt;= гр.17 и гр.21 &gt; 0</t>
  </si>
  <si>
    <t>гр.14 &gt; 0, то гр.14 &gt;= гр.18 и гр.22 &gt; 0</t>
  </si>
  <si>
    <t>гражданам пожилого возраста</t>
  </si>
  <si>
    <t>из них являющимся инвалидами</t>
  </si>
  <si>
    <t>членам семей с н/летними детьми</t>
  </si>
  <si>
    <t>другим категория граждан</t>
  </si>
  <si>
    <t>инвалидам труд возраста</t>
  </si>
  <si>
    <t>ВСЕГО 
от гарантированных услуг:</t>
  </si>
  <si>
    <t>ВСЕГО 
от дополнительных услуг:</t>
  </si>
  <si>
    <t>Сумма денежных средств, полученных от предоставления платных услуг (руб.):</t>
  </si>
  <si>
    <t>Проверка</t>
  </si>
  <si>
    <t xml:space="preserve"> Р.II. есть услуги, но нет средств</t>
  </si>
  <si>
    <t>Расходы превышают доходы</t>
  </si>
  <si>
    <t>Обеспечение бесплатным горячим питанием или наборами продуктов питания</t>
  </si>
  <si>
    <t>Обеспечение одеждой, обувью и предметами первой необходимости, в том числе бывшими в употреблении</t>
  </si>
  <si>
    <t>Оказание материальной помощи</t>
  </si>
  <si>
    <t>Предоставление транспорта для перевозки граждан в медицинские организации, на обучение и для участия в социокультурных мероприятиях</t>
  </si>
  <si>
    <t>Содействие в оказании медицинской помощи</t>
  </si>
  <si>
    <t>Оказание экстренной психологической помощи, в том числе по телефону</t>
  </si>
  <si>
    <t>Социально-педагогическое консультирование, в том числе по телефону</t>
  </si>
  <si>
    <t>Содействие в организации отдыха и оздоровления детей и подростков</t>
  </si>
  <si>
    <t>Оказание помощи в оформлении документов получателя социальных услуг</t>
  </si>
  <si>
    <r>
      <rPr>
        <b/>
        <sz val="12"/>
        <color indexed="10"/>
        <rFont val="Times New Roman"/>
        <family val="1"/>
      </rPr>
      <t>ВНИМАНИЕ!</t>
    </r>
    <r>
      <rPr>
        <sz val="12"/>
        <color indexed="8"/>
        <rFont val="Times New Roman"/>
        <family val="1"/>
      </rPr>
      <t xml:space="preserve">
   1. Численность граждан  в графах 1-9 строки "Итого"  учитывается без двойного счета, т.е. гражданин получивший несколько наименований услуг в итогах  учитывается 1 раз.
   2. Если гражданин в течение отчетного периода получал услуги по разнличным условиях оплаты,  данная  информация отражается в соотвествующих графах, при этом в строке "Всего" и "Итого" он учитывается 1 раз.  </t>
    </r>
  </si>
  <si>
    <t>Проверки:
Значение строки "Итого"</t>
  </si>
  <si>
    <t xml:space="preserve">Сравнение значения ИТОГО (стр 25) и кол-ва получивших услуги Раздела 1 </t>
  </si>
  <si>
    <t>гр.19 &gt;= гр.18</t>
  </si>
  <si>
    <t xml:space="preserve">Сравнение значения стр 67 и кол-ва получивших услуги Раздела 2 по категориям </t>
  </si>
  <si>
    <t>5=6+7+8</t>
  </si>
  <si>
    <t>16=17+18+19</t>
  </si>
  <si>
    <t>1=2+3+4</t>
  </si>
  <si>
    <t>12=13+14+15</t>
  </si>
  <si>
    <r>
      <t xml:space="preserve">иное, в т.ч. 
взятые на соц. обслуживание 
до 01.01.2015 </t>
    </r>
  </si>
  <si>
    <r>
      <t xml:space="preserve">признанные нуждающимися в социальном обслуживании по обстоятельствам
</t>
    </r>
    <r>
      <rPr>
        <b/>
        <sz val="9"/>
        <color indexed="10"/>
        <rFont val="Arial Cyr"/>
        <family val="0"/>
      </rPr>
      <t>(в гр. 13-20 только те, кто имеет ИППСУ, остальные в гр.21 (получателей срочных услуг не включаем):</t>
    </r>
  </si>
  <si>
    <t>гр.1 = гр.2+3</t>
  </si>
  <si>
    <t>Проверка для учр.2-12
(строка 1 заполняется только Центрами)</t>
  </si>
  <si>
    <t>Чис-ть граждан по гарант услугам &lt;=  всего гр1</t>
  </si>
  <si>
    <t>Чис-ть граждан по допол услугам &lt;=  всего гр19</t>
  </si>
  <si>
    <t>`</t>
  </si>
  <si>
    <t>Чис-ть граждан по ГАРАНТ услугам &lt;=  всего гр1</t>
  </si>
  <si>
    <t>Чис-ть "из них инвал" по ГАРАНТ услугам &lt;=  всего гр2</t>
  </si>
  <si>
    <t>Чис-ть граждан по ДОПОЛ услугам &lt;=  всего гр37</t>
  </si>
  <si>
    <t>Чис-ть "их них инвал" по ДОПОЛ услугам &lt;=  всего гр38</t>
  </si>
  <si>
    <t>Кол-во ГАРАНТ услуг &gt;= граждан</t>
  </si>
  <si>
    <t>Кол-во ДОПОЛ услуг &gt;= граждан</t>
  </si>
  <si>
    <t>гр.1&gt;0, то гр.25&gt;0</t>
  </si>
  <si>
    <t>Исполнитель</t>
  </si>
  <si>
    <t>ФИО полностью</t>
  </si>
  <si>
    <t>Телефон</t>
  </si>
  <si>
    <t>с указанием кода района</t>
  </si>
  <si>
    <t>Численность граждан, получивших социальное сопровождение</t>
  </si>
  <si>
    <t>Из них</t>
  </si>
  <si>
    <t>Получивших сопровождение по рекомендации в ИППСУ</t>
  </si>
  <si>
    <t>Из них старше 65</t>
  </si>
  <si>
    <t>10.1</t>
  </si>
  <si>
    <t>10.2</t>
  </si>
  <si>
    <t>9.1</t>
  </si>
  <si>
    <t>9.2</t>
  </si>
  <si>
    <r>
      <t xml:space="preserve">признанные нуждающимися в социальном обслуживании по обстоятельствам
</t>
    </r>
    <r>
      <rPr>
        <b/>
        <sz val="9"/>
        <color indexed="10"/>
        <rFont val="Arial Cyr"/>
        <family val="0"/>
      </rPr>
      <t>(в гр. 13-20 только те, кто имеет ИППСУ, остальные в гр.21 (получателей срочных услуг не включаем):</t>
    </r>
  </si>
  <si>
    <r>
      <t xml:space="preserve">иное, в т.ч. 
взятые на соц. обслуживание 
до 01.01.2015 </t>
    </r>
  </si>
  <si>
    <t>КОГАУСО "Межрайонный комплексный центр социального обслуживания населения в Котельничском районе"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</si>
</sst>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  <numFmt numFmtId="185" formatCode="#,##0;[Red]#,##0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F400]h:mm:ss\ AM/PM"/>
    <numFmt numFmtId="190" formatCode="000000"/>
    <numFmt numFmtId="191" formatCode="0.0"/>
    <numFmt numFmtId="192" formatCode="#,##0.0"/>
  </numFmts>
  <fonts count="105">
    <font>
      <sz val="10"/>
      <name val="Arial Cyr"/>
      <family val="0"/>
    </font>
    <font>
      <sz val="10"/>
      <name val="Times New Roman"/>
      <family val="1"/>
    </font>
    <font>
      <b/>
      <sz val="9"/>
      <name val="Arial Cyr"/>
      <family val="2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i/>
      <sz val="8"/>
      <name val="Arial Cyr"/>
      <family val="0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2"/>
      <name val="Arial Cyr"/>
      <family val="0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sz val="11"/>
      <name val="Times New Roman"/>
      <family val="1"/>
    </font>
    <font>
      <b/>
      <sz val="11"/>
      <color indexed="18"/>
      <name val="Arial Cyr"/>
      <family val="0"/>
    </font>
    <font>
      <sz val="10"/>
      <color indexed="12"/>
      <name val="Arial Cyr"/>
      <family val="0"/>
    </font>
    <font>
      <b/>
      <sz val="9"/>
      <name val="Tahoma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b/>
      <sz val="20"/>
      <name val="Arial Cyr"/>
      <family val="0"/>
    </font>
    <font>
      <b/>
      <i/>
      <sz val="9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0"/>
      <name val="Times New Roman"/>
      <family val="1"/>
    </font>
    <font>
      <b/>
      <sz val="14"/>
      <color indexed="10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i/>
      <sz val="9"/>
      <name val="Times New Roman"/>
      <family val="1"/>
    </font>
    <font>
      <b/>
      <sz val="9"/>
      <color indexed="12"/>
      <name val="Arial Cyr"/>
      <family val="0"/>
    </font>
    <font>
      <u val="single"/>
      <sz val="9"/>
      <name val="Arial Cyr"/>
      <family val="0"/>
    </font>
    <font>
      <b/>
      <sz val="12"/>
      <name val="Arial Cyr"/>
      <family val="0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11"/>
      <color indexed="12"/>
      <name val="Calibri"/>
      <family val="2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name val="Times New Roman"/>
      <family val="1"/>
    </font>
    <font>
      <i/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Calibri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9"/>
      <name val="Arial Cyr"/>
      <family val="0"/>
    </font>
    <font>
      <sz val="11"/>
      <name val="Calibri"/>
      <family val="2"/>
    </font>
    <font>
      <b/>
      <sz val="16"/>
      <color indexed="10"/>
      <name val="Arial Cyr"/>
      <family val="0"/>
    </font>
    <font>
      <b/>
      <i/>
      <sz val="10"/>
      <color indexed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7" borderId="7" applyNumberFormat="0" applyAlignment="0" applyProtection="0"/>
    <xf numFmtId="0" fontId="97" fillId="0" borderId="0" applyNumberFormat="0" applyFill="0" applyBorder="0" applyAlignment="0" applyProtection="0"/>
    <xf numFmtId="0" fontId="98" fillId="28" borderId="0" applyNumberFormat="0" applyBorder="0" applyAlignment="0" applyProtection="0"/>
    <xf numFmtId="0" fontId="87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3" fillId="31" borderId="0" applyNumberFormat="0" applyBorder="0" applyAlignment="0" applyProtection="0"/>
  </cellStyleXfs>
  <cellXfs count="6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6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9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13" fillId="35" borderId="12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16" fontId="4" fillId="0" borderId="12" xfId="0" applyNumberFormat="1" applyFont="1" applyBorder="1" applyAlignment="1" applyProtection="1">
      <alignment horizontal="center" vertical="center"/>
      <protection/>
    </xf>
    <xf numFmtId="14" fontId="4" fillId="0" borderId="12" xfId="0" applyNumberFormat="1" applyFont="1" applyBorder="1" applyAlignment="1" applyProtection="1">
      <alignment horizontal="center" vertical="center"/>
      <protection/>
    </xf>
    <xf numFmtId="17" fontId="4" fillId="0" borderId="12" xfId="0" applyNumberFormat="1" applyFont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right" vertical="center" wrapText="1"/>
      <protection/>
    </xf>
    <xf numFmtId="0" fontId="2" fillId="32" borderId="12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0" fontId="7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ill="1" applyBorder="1" applyAlignment="1" applyProtection="1">
      <alignment horizontal="center" vertical="center" wrapText="1"/>
      <protection/>
    </xf>
    <xf numFmtId="0" fontId="7" fillId="3" borderId="15" xfId="0" applyFont="1" applyFill="1" applyBorder="1" applyAlignment="1" applyProtection="1">
      <alignment horizontal="center" vertical="center" wrapText="1"/>
      <protection/>
    </xf>
    <xf numFmtId="0" fontId="32" fillId="2" borderId="12" xfId="0" applyFont="1" applyFill="1" applyBorder="1" applyAlignment="1" applyProtection="1">
      <alignment horizontal="center" vertical="center" wrapText="1"/>
      <protection/>
    </xf>
    <xf numFmtId="0" fontId="32" fillId="3" borderId="12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vertical="center" wrapText="1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5" fillId="34" borderId="16" xfId="0" applyFont="1" applyFill="1" applyBorder="1" applyAlignment="1" applyProtection="1">
      <alignment vertical="center" wrapText="1"/>
      <protection/>
    </xf>
    <xf numFmtId="17" fontId="4" fillId="0" borderId="11" xfId="0" applyNumberFormat="1" applyFont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2" fillId="32" borderId="17" xfId="0" applyFont="1" applyFill="1" applyBorder="1" applyAlignment="1" applyProtection="1">
      <alignment vertical="center" wrapText="1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0" fontId="0" fillId="3" borderId="16" xfId="0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2" fillId="32" borderId="19" xfId="0" applyFont="1" applyFill="1" applyBorder="1" applyAlignment="1" applyProtection="1">
      <alignment vertical="center" wrapText="1"/>
      <protection/>
    </xf>
    <xf numFmtId="0" fontId="2" fillId="32" borderId="20" xfId="0" applyFont="1" applyFill="1" applyBorder="1" applyAlignment="1" applyProtection="1">
      <alignment vertical="center" wrapText="1"/>
      <protection/>
    </xf>
    <xf numFmtId="0" fontId="13" fillId="35" borderId="16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Alignment="1" applyProtection="1">
      <alignment/>
      <protection/>
    </xf>
    <xf numFmtId="49" fontId="2" fillId="36" borderId="0" xfId="0" applyNumberFormat="1" applyFont="1" applyFill="1" applyBorder="1" applyAlignment="1" applyProtection="1">
      <alignment horizontal="center" vertical="center" wrapText="1"/>
      <protection/>
    </xf>
    <xf numFmtId="49" fontId="2" fillId="36" borderId="0" xfId="0" applyNumberFormat="1" applyFont="1" applyFill="1" applyBorder="1" applyAlignment="1" applyProtection="1">
      <alignment vertical="center" wrapText="1"/>
      <protection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/>
      <protection/>
    </xf>
    <xf numFmtId="0" fontId="5" fillId="32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vertical="center" wrapText="1"/>
      <protection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7" fillId="37" borderId="12" xfId="0" applyFont="1" applyFill="1" applyBorder="1" applyAlignment="1">
      <alignment horizontal="center" vertical="center" textRotation="90" wrapText="1"/>
    </xf>
    <xf numFmtId="0" fontId="17" fillId="37" borderId="16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87" fillId="0" borderId="0" xfId="53" applyFill="1" applyProtection="1">
      <alignment/>
      <protection/>
    </xf>
    <xf numFmtId="0" fontId="87" fillId="0" borderId="0" xfId="53" applyProtection="1">
      <alignment/>
      <protection/>
    </xf>
    <xf numFmtId="49" fontId="35" fillId="0" borderId="0" xfId="53" applyNumberFormat="1" applyFont="1" applyFill="1" applyBorder="1" applyAlignment="1" applyProtection="1">
      <alignment horizontal="center" vertical="center" wrapText="1"/>
      <protection/>
    </xf>
    <xf numFmtId="0" fontId="35" fillId="0" borderId="0" xfId="53" applyNumberFormat="1" applyFont="1" applyFill="1" applyBorder="1" applyAlignment="1" applyProtection="1">
      <alignment vertical="center" wrapText="1"/>
      <protection/>
    </xf>
    <xf numFmtId="0" fontId="35" fillId="0" borderId="0" xfId="53" applyNumberFormat="1" applyFont="1" applyFill="1" applyBorder="1" applyAlignment="1" applyProtection="1">
      <alignment horizontal="center" vertical="center" wrapText="1"/>
      <protection/>
    </xf>
    <xf numFmtId="0" fontId="39" fillId="38" borderId="0" xfId="53" applyFont="1" applyFill="1" applyBorder="1" applyAlignment="1" applyProtection="1">
      <alignment vertical="center" wrapText="1"/>
      <protection/>
    </xf>
    <xf numFmtId="0" fontId="39" fillId="0" borderId="0" xfId="53" applyFont="1" applyFill="1" applyBorder="1" applyAlignment="1" applyProtection="1">
      <alignment vertical="center" wrapText="1"/>
      <protection/>
    </xf>
    <xf numFmtId="0" fontId="44" fillId="0" borderId="12" xfId="53" applyFont="1" applyBorder="1" applyAlignment="1" applyProtection="1">
      <alignment horizontal="center" vertical="center" wrapText="1"/>
      <protection/>
    </xf>
    <xf numFmtId="0" fontId="45" fillId="0" borderId="12" xfId="53" applyFont="1" applyBorder="1" applyAlignment="1" applyProtection="1">
      <alignment horizontal="center" vertical="center" wrapText="1"/>
      <protection/>
    </xf>
    <xf numFmtId="0" fontId="40" fillId="0" borderId="12" xfId="53" applyFont="1" applyBorder="1" applyAlignment="1" applyProtection="1">
      <alignment horizontal="center" vertical="center" wrapText="1"/>
      <protection/>
    </xf>
    <xf numFmtId="0" fontId="47" fillId="0" borderId="12" xfId="53" applyFont="1" applyBorder="1" applyAlignment="1" applyProtection="1">
      <alignment horizontal="center" vertical="center" wrapText="1"/>
      <protection/>
    </xf>
    <xf numFmtId="0" fontId="40" fillId="0" borderId="19" xfId="53" applyFont="1" applyBorder="1" applyAlignment="1" applyProtection="1">
      <alignment horizontal="center" vertical="top" wrapText="1"/>
      <protection/>
    </xf>
    <xf numFmtId="0" fontId="49" fillId="34" borderId="12" xfId="53" applyFont="1" applyFill="1" applyBorder="1" applyAlignment="1" applyProtection="1">
      <alignment horizontal="center" vertical="center" wrapText="1"/>
      <protection/>
    </xf>
    <xf numFmtId="0" fontId="87" fillId="0" borderId="0" xfId="53" applyFill="1" applyBorder="1" applyProtection="1">
      <alignment/>
      <protection/>
    </xf>
    <xf numFmtId="0" fontId="87" fillId="0" borderId="0" xfId="53" applyBorder="1" applyProtection="1">
      <alignment/>
      <protection/>
    </xf>
    <xf numFmtId="0" fontId="40" fillId="34" borderId="12" xfId="53" applyNumberFormat="1" applyFont="1" applyFill="1" applyBorder="1" applyAlignment="1" applyProtection="1">
      <alignment horizontal="center" vertical="center" wrapText="1"/>
      <protection locked="0"/>
    </xf>
    <xf numFmtId="0" fontId="87" fillId="0" borderId="12" xfId="53" applyNumberFormat="1" applyFill="1" applyBorder="1" applyAlignment="1" applyProtection="1">
      <alignment horizontal="center" vertical="center" wrapText="1"/>
      <protection locked="0"/>
    </xf>
    <xf numFmtId="0" fontId="87" fillId="0" borderId="12" xfId="53" applyNumberFormat="1" applyFill="1" applyBorder="1" applyAlignment="1" applyProtection="1">
      <alignment horizontal="center" vertical="center"/>
      <protection locked="0"/>
    </xf>
    <xf numFmtId="0" fontId="87" fillId="0" borderId="12" xfId="53" applyNumberFormat="1" applyBorder="1" applyAlignment="1" applyProtection="1">
      <alignment horizontal="center" vertical="center"/>
      <protection locked="0"/>
    </xf>
    <xf numFmtId="0" fontId="87" fillId="0" borderId="12" xfId="53" applyNumberFormat="1" applyBorder="1" applyAlignment="1" applyProtection="1">
      <alignment horizontal="center" vertical="center" wrapText="1"/>
      <protection locked="0"/>
    </xf>
    <xf numFmtId="0" fontId="50" fillId="0" borderId="12" xfId="53" applyFont="1" applyBorder="1" applyAlignment="1" applyProtection="1">
      <alignment horizontal="left" vertical="center" wrapText="1"/>
      <protection/>
    </xf>
    <xf numFmtId="0" fontId="40" fillId="0" borderId="12" xfId="53" applyNumberFormat="1" applyFont="1" applyBorder="1" applyAlignment="1" applyProtection="1">
      <alignment horizontal="center" vertical="center" wrapText="1"/>
      <protection locked="0"/>
    </xf>
    <xf numFmtId="0" fontId="40" fillId="0" borderId="12" xfId="53" applyFont="1" applyBorder="1" applyAlignment="1" applyProtection="1">
      <alignment horizontal="right" vertical="center" wrapText="1"/>
      <protection locked="0"/>
    </xf>
    <xf numFmtId="0" fontId="87" fillId="35" borderId="12" xfId="53" applyFill="1" applyBorder="1" applyAlignment="1" applyProtection="1">
      <alignment horizontal="right" vertical="center" wrapText="1"/>
      <protection/>
    </xf>
    <xf numFmtId="0" fontId="87" fillId="0" borderId="12" xfId="53" applyBorder="1" applyAlignment="1" applyProtection="1">
      <alignment horizontal="right" vertical="center"/>
      <protection locked="0"/>
    </xf>
    <xf numFmtId="0" fontId="40" fillId="0" borderId="12" xfId="53" applyFont="1" applyBorder="1" applyAlignment="1" applyProtection="1">
      <alignment horizontal="center" vertical="center" wrapText="1"/>
      <protection locked="0"/>
    </xf>
    <xf numFmtId="0" fontId="87" fillId="0" borderId="12" xfId="53" applyBorder="1" applyAlignment="1" applyProtection="1">
      <alignment horizontal="center" vertical="center" wrapText="1"/>
      <protection locked="0"/>
    </xf>
    <xf numFmtId="0" fontId="87" fillId="0" borderId="12" xfId="53" applyBorder="1" applyAlignment="1" applyProtection="1">
      <alignment horizontal="center" vertical="center"/>
      <protection locked="0"/>
    </xf>
    <xf numFmtId="0" fontId="41" fillId="0" borderId="12" xfId="53" applyFont="1" applyFill="1" applyBorder="1" applyAlignment="1" applyProtection="1">
      <alignment horizontal="center" vertical="center" wrapText="1"/>
      <protection locked="0"/>
    </xf>
    <xf numFmtId="0" fontId="41" fillId="0" borderId="12" xfId="53" applyFont="1" applyFill="1" applyBorder="1" applyAlignment="1" applyProtection="1">
      <alignment horizontal="center" vertical="top" wrapText="1"/>
      <protection locked="0"/>
    </xf>
    <xf numFmtId="0" fontId="41" fillId="35" borderId="12" xfId="53" applyNumberFormat="1" applyFont="1" applyFill="1" applyBorder="1" applyAlignment="1" applyProtection="1">
      <alignment horizontal="center" vertical="center"/>
      <protection/>
    </xf>
    <xf numFmtId="0" fontId="87" fillId="0" borderId="0" xfId="53" applyBorder="1" applyAlignment="1" applyProtection="1">
      <alignment wrapText="1"/>
      <protection/>
    </xf>
    <xf numFmtId="0" fontId="87" fillId="0" borderId="0" xfId="53" applyBorder="1" applyAlignment="1" applyProtection="1">
      <alignment horizontal="center" vertical="center" wrapText="1"/>
      <protection/>
    </xf>
    <xf numFmtId="0" fontId="53" fillId="0" borderId="0" xfId="53" applyFont="1" applyAlignment="1">
      <alignment horizontal="justify"/>
      <protection/>
    </xf>
    <xf numFmtId="0" fontId="87" fillId="0" borderId="0" xfId="53" applyAlignment="1" applyProtection="1">
      <alignment horizontal="center" vertical="center"/>
      <protection/>
    </xf>
    <xf numFmtId="0" fontId="87" fillId="0" borderId="0" xfId="53" applyBorder="1" applyAlignment="1" applyProtection="1">
      <alignment horizontal="center" vertical="center" wrapText="1"/>
      <protection locked="0"/>
    </xf>
    <xf numFmtId="0" fontId="87" fillId="0" borderId="0" xfId="53" applyBorder="1" applyAlignment="1" applyProtection="1">
      <alignment horizontal="right" wrapText="1"/>
      <protection/>
    </xf>
    <xf numFmtId="0" fontId="54" fillId="0" borderId="0" xfId="53" applyFont="1" applyBorder="1" applyAlignment="1" applyProtection="1">
      <alignment horizontal="center" vertical="center" wrapText="1"/>
      <protection/>
    </xf>
    <xf numFmtId="0" fontId="54" fillId="0" borderId="0" xfId="53" applyFont="1" applyBorder="1" applyAlignment="1" applyProtection="1">
      <alignment horizontal="center" vertical="top" wrapText="1"/>
      <protection/>
    </xf>
    <xf numFmtId="0" fontId="87" fillId="0" borderId="0" xfId="53" applyBorder="1" applyAlignment="1" applyProtection="1">
      <alignment horizontal="center" vertical="center"/>
      <protection/>
    </xf>
    <xf numFmtId="0" fontId="50" fillId="0" borderId="12" xfId="53" applyFont="1" applyBorder="1" applyAlignment="1">
      <alignment horizontal="left" wrapText="1"/>
      <protection/>
    </xf>
    <xf numFmtId="0" fontId="50" fillId="0" borderId="12" xfId="53" applyFont="1" applyBorder="1" applyAlignment="1" applyProtection="1">
      <alignment horizontal="left" wrapText="1"/>
      <protection/>
    </xf>
    <xf numFmtId="0" fontId="50" fillId="0" borderId="12" xfId="53" applyFont="1" applyBorder="1" applyAlignment="1" applyProtection="1">
      <alignment horizontal="left" vertical="top" wrapText="1"/>
      <protection/>
    </xf>
    <xf numFmtId="0" fontId="50" fillId="0" borderId="12" xfId="53" applyFont="1" applyBorder="1" applyAlignment="1">
      <alignment horizontal="left" vertical="top" wrapText="1"/>
      <protection/>
    </xf>
    <xf numFmtId="0" fontId="50" fillId="0" borderId="12" xfId="53" applyFont="1" applyBorder="1">
      <alignment/>
      <protection/>
    </xf>
    <xf numFmtId="0" fontId="40" fillId="0" borderId="12" xfId="53" applyFont="1" applyBorder="1" applyAlignment="1" applyProtection="1">
      <alignment horizontal="center" vertical="top" wrapText="1"/>
      <protection/>
    </xf>
    <xf numFmtId="0" fontId="44" fillId="0" borderId="23" xfId="53" applyFont="1" applyBorder="1" applyAlignment="1" applyProtection="1">
      <alignment horizontal="center" vertical="top" wrapText="1"/>
      <protection/>
    </xf>
    <xf numFmtId="0" fontId="40" fillId="0" borderId="23" xfId="53" applyFont="1" applyBorder="1" applyAlignment="1" applyProtection="1">
      <alignment horizontal="center" vertical="top" wrapText="1"/>
      <protection/>
    </xf>
    <xf numFmtId="0" fontId="50" fillId="0" borderId="12" xfId="53" applyFont="1" applyBorder="1" applyAlignment="1">
      <alignment horizontal="justify"/>
      <protection/>
    </xf>
    <xf numFmtId="0" fontId="41" fillId="4" borderId="14" xfId="53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25" fillId="34" borderId="0" xfId="0" applyFont="1" applyFill="1" applyBorder="1" applyAlignment="1" applyProtection="1">
      <alignment vertical="center" wrapText="1"/>
      <protection/>
    </xf>
    <xf numFmtId="0" fontId="26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9" fontId="6" fillId="0" borderId="0" xfId="0" applyNumberFormat="1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/>
    </xf>
    <xf numFmtId="2" fontId="0" fillId="34" borderId="0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40" fillId="0" borderId="24" xfId="53" applyFont="1" applyBorder="1" applyAlignment="1" applyProtection="1">
      <alignment horizontal="center" vertical="top" wrapText="1"/>
      <protection/>
    </xf>
    <xf numFmtId="0" fontId="40" fillId="0" borderId="25" xfId="53" applyFont="1" applyBorder="1" applyAlignment="1" applyProtection="1">
      <alignment horizontal="center" vertical="top" wrapText="1"/>
      <protection/>
    </xf>
    <xf numFmtId="0" fontId="49" fillId="34" borderId="11" xfId="53" applyFont="1" applyFill="1" applyBorder="1" applyAlignment="1" applyProtection="1">
      <alignment horizontal="center" vertical="center" wrapText="1"/>
      <protection/>
    </xf>
    <xf numFmtId="0" fontId="49" fillId="34" borderId="16" xfId="53" applyFont="1" applyFill="1" applyBorder="1" applyAlignment="1" applyProtection="1">
      <alignment horizontal="center" vertical="center" wrapText="1"/>
      <protection/>
    </xf>
    <xf numFmtId="0" fontId="41" fillId="4" borderId="13" xfId="53" applyFont="1" applyFill="1" applyBorder="1" applyAlignment="1" applyProtection="1">
      <alignment vertical="center" wrapText="1"/>
      <protection/>
    </xf>
    <xf numFmtId="0" fontId="41" fillId="4" borderId="26" xfId="53" applyFont="1" applyFill="1" applyBorder="1" applyAlignment="1" applyProtection="1">
      <alignment vertical="center" wrapText="1"/>
      <protection/>
    </xf>
    <xf numFmtId="0" fontId="41" fillId="35" borderId="11" xfId="53" applyNumberFormat="1" applyFont="1" applyFill="1" applyBorder="1" applyAlignment="1" applyProtection="1">
      <alignment horizontal="center" vertical="center" wrapText="1"/>
      <protection/>
    </xf>
    <xf numFmtId="0" fontId="40" fillId="34" borderId="16" xfId="53" applyNumberFormat="1" applyFont="1" applyFill="1" applyBorder="1" applyAlignment="1" applyProtection="1">
      <alignment horizontal="center" vertical="center" wrapText="1"/>
      <protection locked="0"/>
    </xf>
    <xf numFmtId="0" fontId="40" fillId="0" borderId="16" xfId="53" applyNumberFormat="1" applyFont="1" applyBorder="1" applyAlignment="1" applyProtection="1">
      <alignment horizontal="center" vertical="center" wrapText="1"/>
      <protection locked="0"/>
    </xf>
    <xf numFmtId="0" fontId="41" fillId="35" borderId="11" xfId="53" applyFont="1" applyFill="1" applyBorder="1" applyAlignment="1" applyProtection="1">
      <alignment horizontal="center" vertical="center" wrapText="1"/>
      <protection/>
    </xf>
    <xf numFmtId="0" fontId="40" fillId="0" borderId="16" xfId="53" applyFont="1" applyBorder="1" applyAlignment="1" applyProtection="1">
      <alignment horizontal="right" vertical="center" wrapText="1"/>
      <protection locked="0"/>
    </xf>
    <xf numFmtId="0" fontId="40" fillId="0" borderId="16" xfId="53" applyFont="1" applyBorder="1" applyAlignment="1" applyProtection="1">
      <alignment horizontal="center" vertical="center" wrapText="1"/>
      <protection locked="0"/>
    </xf>
    <xf numFmtId="0" fontId="41" fillId="0" borderId="16" xfId="53" applyFont="1" applyFill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/>
    </xf>
    <xf numFmtId="1" fontId="40" fillId="0" borderId="11" xfId="53" applyNumberFormat="1" applyFont="1" applyBorder="1" applyAlignment="1" applyProtection="1">
      <alignment horizontal="center" vertical="center" wrapText="1"/>
      <protection/>
    </xf>
    <xf numFmtId="0" fontId="50" fillId="34" borderId="16" xfId="53" applyFont="1" applyFill="1" applyBorder="1" applyAlignment="1" applyProtection="1">
      <alignment horizontal="left" vertical="center" wrapText="1"/>
      <protection/>
    </xf>
    <xf numFmtId="0" fontId="50" fillId="0" borderId="16" xfId="53" applyFont="1" applyBorder="1" applyAlignment="1" applyProtection="1">
      <alignment horizontal="left" vertical="center" wrapText="1"/>
      <protection/>
    </xf>
    <xf numFmtId="0" fontId="41" fillId="0" borderId="16" xfId="53" applyFont="1" applyBorder="1" applyAlignment="1" applyProtection="1">
      <alignment horizontal="center" vertical="center" wrapText="1"/>
      <protection/>
    </xf>
    <xf numFmtId="0" fontId="87" fillId="0" borderId="11" xfId="53" applyBorder="1" applyAlignment="1" applyProtection="1">
      <alignment horizontal="center" vertical="center" wrapText="1"/>
      <protection/>
    </xf>
    <xf numFmtId="0" fontId="51" fillId="0" borderId="16" xfId="53" applyFont="1" applyBorder="1" applyAlignment="1" applyProtection="1">
      <alignment horizontal="left" vertical="center" wrapText="1"/>
      <protection/>
    </xf>
    <xf numFmtId="0" fontId="48" fillId="37" borderId="16" xfId="53" applyFont="1" applyFill="1" applyBorder="1" applyAlignment="1" applyProtection="1">
      <alignment vertical="center" wrapText="1"/>
      <protection/>
    </xf>
    <xf numFmtId="0" fontId="40" fillId="0" borderId="27" xfId="53" applyFont="1" applyBorder="1" applyAlignment="1" applyProtection="1">
      <alignment horizontal="center" vertical="top" wrapText="1"/>
      <protection/>
    </xf>
    <xf numFmtId="0" fontId="44" fillId="0" borderId="28" xfId="53" applyFont="1" applyBorder="1" applyAlignment="1" applyProtection="1">
      <alignment horizontal="center" vertical="top" wrapText="1"/>
      <protection/>
    </xf>
    <xf numFmtId="0" fontId="87" fillId="0" borderId="11" xfId="53" applyNumberFormat="1" applyFill="1" applyBorder="1" applyAlignment="1" applyProtection="1">
      <alignment horizontal="center" vertical="center" wrapText="1"/>
      <protection locked="0"/>
    </xf>
    <xf numFmtId="0" fontId="87" fillId="0" borderId="16" xfId="53" applyNumberFormat="1" applyBorder="1" applyAlignment="1" applyProtection="1">
      <alignment horizontal="center" vertical="center"/>
      <protection locked="0"/>
    </xf>
    <xf numFmtId="0" fontId="87" fillId="0" borderId="11" xfId="53" applyNumberFormat="1" applyBorder="1" applyAlignment="1" applyProtection="1">
      <alignment horizontal="center" vertical="center" wrapText="1"/>
      <protection locked="0"/>
    </xf>
    <xf numFmtId="0" fontId="87" fillId="0" borderId="11" xfId="53" applyBorder="1" applyAlignment="1" applyProtection="1">
      <alignment horizontal="right" vertical="center" wrapText="1"/>
      <protection locked="0"/>
    </xf>
    <xf numFmtId="0" fontId="87" fillId="35" borderId="16" xfId="53" applyFill="1" applyBorder="1" applyAlignment="1" applyProtection="1">
      <alignment horizontal="right" vertical="center" wrapText="1"/>
      <protection/>
    </xf>
    <xf numFmtId="0" fontId="87" fillId="0" borderId="11" xfId="53" applyBorder="1" applyAlignment="1" applyProtection="1">
      <alignment horizontal="center" vertical="center" wrapText="1"/>
      <protection locked="0"/>
    </xf>
    <xf numFmtId="0" fontId="87" fillId="0" borderId="16" xfId="53" applyBorder="1" applyAlignment="1" applyProtection="1">
      <alignment horizontal="center" vertical="center"/>
      <protection locked="0"/>
    </xf>
    <xf numFmtId="0" fontId="87" fillId="0" borderId="16" xfId="53" applyBorder="1" applyAlignment="1" applyProtection="1">
      <alignment horizontal="center" vertical="center" wrapText="1"/>
      <protection locked="0"/>
    </xf>
    <xf numFmtId="0" fontId="41" fillId="0" borderId="11" xfId="53" applyFont="1" applyFill="1" applyBorder="1" applyAlignment="1" applyProtection="1">
      <alignment horizontal="center" vertical="top" wrapText="1"/>
      <protection locked="0"/>
    </xf>
    <xf numFmtId="0" fontId="41" fillId="35" borderId="16" xfId="53" applyNumberFormat="1" applyFont="1" applyFill="1" applyBorder="1" applyAlignment="1" applyProtection="1">
      <alignment horizontal="center" vertical="center"/>
      <protection/>
    </xf>
    <xf numFmtId="0" fontId="55" fillId="34" borderId="0" xfId="53" applyFont="1" applyFill="1" applyBorder="1" applyAlignment="1" applyProtection="1">
      <alignment horizontal="left" vertical="center" wrapText="1"/>
      <protection/>
    </xf>
    <xf numFmtId="0" fontId="63" fillId="34" borderId="0" xfId="53" applyFont="1" applyFill="1" applyProtection="1">
      <alignment/>
      <protection/>
    </xf>
    <xf numFmtId="0" fontId="56" fillId="34" borderId="0" xfId="53" applyFont="1" applyFill="1" applyBorder="1" applyAlignment="1" applyProtection="1">
      <alignment vertical="center" wrapText="1"/>
      <protection/>
    </xf>
    <xf numFmtId="0" fontId="63" fillId="34" borderId="0" xfId="53" applyFont="1" applyFill="1" applyAlignment="1" applyProtection="1">
      <alignment horizontal="center" vertical="center" wrapText="1"/>
      <protection/>
    </xf>
    <xf numFmtId="0" fontId="42" fillId="34" borderId="0" xfId="53" applyFont="1" applyFill="1" applyBorder="1" applyAlignment="1" applyProtection="1">
      <alignment horizontal="center" vertical="center" wrapText="1"/>
      <protection/>
    </xf>
    <xf numFmtId="0" fontId="42" fillId="34" borderId="0" xfId="53" applyFont="1" applyFill="1" applyBorder="1" applyAlignment="1" applyProtection="1">
      <alignment vertical="center" wrapText="1"/>
      <protection/>
    </xf>
    <xf numFmtId="0" fontId="44" fillId="0" borderId="29" xfId="53" applyFont="1" applyBorder="1" applyAlignment="1" applyProtection="1">
      <alignment horizontal="center" vertical="top" wrapText="1"/>
      <protection/>
    </xf>
    <xf numFmtId="0" fontId="44" fillId="0" borderId="12" xfId="53" applyFont="1" applyBorder="1" applyAlignment="1" applyProtection="1">
      <alignment horizontal="center" vertical="top" wrapText="1"/>
      <protection/>
    </xf>
    <xf numFmtId="0" fontId="63" fillId="39" borderId="30" xfId="53" applyFont="1" applyFill="1" applyBorder="1" applyAlignment="1" applyProtection="1">
      <alignment horizontal="left" vertical="top" wrapText="1"/>
      <protection/>
    </xf>
    <xf numFmtId="0" fontId="63" fillId="39" borderId="29" xfId="53" applyFont="1" applyFill="1" applyBorder="1" applyAlignment="1" applyProtection="1">
      <alignment horizontal="left" vertical="top" wrapText="1"/>
      <protection/>
    </xf>
    <xf numFmtId="0" fontId="87" fillId="39" borderId="12" xfId="53" applyFill="1" applyBorder="1" applyAlignment="1" applyProtection="1">
      <alignment horizontal="left" vertical="top" wrapText="1"/>
      <protection/>
    </xf>
    <xf numFmtId="0" fontId="57" fillId="39" borderId="14" xfId="53" applyFont="1" applyFill="1" applyBorder="1" applyAlignment="1" applyProtection="1">
      <alignment horizontal="center" vertical="center" wrapText="1"/>
      <protection/>
    </xf>
    <xf numFmtId="0" fontId="63" fillId="39" borderId="14" xfId="53" applyFont="1" applyFill="1" applyBorder="1" applyAlignment="1" applyProtection="1">
      <alignment/>
      <protection/>
    </xf>
    <xf numFmtId="0" fontId="87" fillId="39" borderId="0" xfId="53" applyFill="1" applyBorder="1" applyAlignment="1" applyProtection="1">
      <alignment horizontal="center"/>
      <protection/>
    </xf>
    <xf numFmtId="0" fontId="87" fillId="39" borderId="0" xfId="53" applyFill="1" applyProtection="1">
      <alignment/>
      <protection/>
    </xf>
    <xf numFmtId="0" fontId="42" fillId="39" borderId="0" xfId="53" applyFont="1" applyFill="1" applyBorder="1" applyAlignment="1" applyProtection="1">
      <alignment vertical="center" wrapText="1"/>
      <protection/>
    </xf>
    <xf numFmtId="0" fontId="63" fillId="39" borderId="0" xfId="53" applyFont="1" applyFill="1" applyBorder="1" applyProtection="1">
      <alignment/>
      <protection/>
    </xf>
    <xf numFmtId="0" fontId="56" fillId="39" borderId="0" xfId="53" applyFont="1" applyFill="1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39" borderId="0" xfId="0" applyFill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 wrapText="1"/>
      <protection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6" fillId="39" borderId="0" xfId="0" applyFont="1" applyFill="1" applyAlignment="1" applyProtection="1">
      <alignment horizontal="center"/>
      <protection/>
    </xf>
    <xf numFmtId="0" fontId="41" fillId="35" borderId="23" xfId="53" applyNumberFormat="1" applyFont="1" applyFill="1" applyBorder="1" applyAlignment="1" applyProtection="1">
      <alignment horizontal="center" vertical="center"/>
      <protection/>
    </xf>
    <xf numFmtId="0" fontId="58" fillId="0" borderId="0" xfId="53" applyFont="1" applyAlignment="1">
      <alignment horizontal="justify"/>
      <protection/>
    </xf>
    <xf numFmtId="0" fontId="63" fillId="0" borderId="0" xfId="53" applyFont="1" applyBorder="1" applyAlignment="1" applyProtection="1">
      <alignment horizontal="center" vertical="center" wrapText="1"/>
      <protection/>
    </xf>
    <xf numFmtId="0" fontId="59" fillId="0" borderId="0" xfId="53" applyFont="1" applyBorder="1" applyAlignment="1" applyProtection="1">
      <alignment vertical="top" wrapText="1"/>
      <protection/>
    </xf>
    <xf numFmtId="0" fontId="63" fillId="0" borderId="0" xfId="53" applyFont="1" applyAlignment="1" applyProtection="1">
      <alignment horizontal="center" vertical="center" wrapText="1"/>
      <protection/>
    </xf>
    <xf numFmtId="0" fontId="44" fillId="37" borderId="13" xfId="53" applyFont="1" applyFill="1" applyBorder="1" applyAlignment="1" applyProtection="1">
      <alignment horizontal="center" vertical="center" wrapText="1"/>
      <protection/>
    </xf>
    <xf numFmtId="0" fontId="44" fillId="37" borderId="12" xfId="53" applyFont="1" applyFill="1" applyBorder="1" applyAlignment="1" applyProtection="1">
      <alignment horizontal="center" vertical="center" wrapText="1"/>
      <protection/>
    </xf>
    <xf numFmtId="0" fontId="44" fillId="37" borderId="30" xfId="53" applyFont="1" applyFill="1" applyBorder="1" applyAlignment="1" applyProtection="1">
      <alignment horizontal="center" vertical="center" wrapText="1"/>
      <protection/>
    </xf>
    <xf numFmtId="0" fontId="44" fillId="37" borderId="14" xfId="53" applyFont="1" applyFill="1" applyBorder="1" applyAlignment="1" applyProtection="1">
      <alignment horizontal="center" vertical="center" wrapText="1"/>
      <protection/>
    </xf>
    <xf numFmtId="0" fontId="44" fillId="37" borderId="11" xfId="53" applyFont="1" applyFill="1" applyBorder="1" applyAlignment="1" applyProtection="1">
      <alignment horizontal="center" vertical="center" wrapText="1"/>
      <protection/>
    </xf>
    <xf numFmtId="0" fontId="44" fillId="37" borderId="16" xfId="53" applyFont="1" applyFill="1" applyBorder="1" applyAlignment="1" applyProtection="1">
      <alignment horizontal="center" vertical="center" wrapText="1"/>
      <protection/>
    </xf>
    <xf numFmtId="0" fontId="44" fillId="33" borderId="12" xfId="53" applyNumberFormat="1" applyFont="1" applyFill="1" applyBorder="1" applyAlignment="1" applyProtection="1">
      <alignment horizontal="center" vertical="center"/>
      <protection/>
    </xf>
    <xf numFmtId="0" fontId="44" fillId="33" borderId="16" xfId="53" applyNumberFormat="1" applyFont="1" applyFill="1" applyBorder="1" applyAlignment="1" applyProtection="1">
      <alignment horizontal="center" vertical="center"/>
      <protection/>
    </xf>
    <xf numFmtId="0" fontId="44" fillId="37" borderId="18" xfId="53" applyFont="1" applyFill="1" applyBorder="1" applyAlignment="1" applyProtection="1">
      <alignment horizontal="center" vertical="center" wrapText="1"/>
      <protection/>
    </xf>
    <xf numFmtId="0" fontId="44" fillId="37" borderId="10" xfId="53" applyFont="1" applyFill="1" applyBorder="1" applyAlignment="1" applyProtection="1">
      <alignment horizontal="center" vertical="center" wrapText="1"/>
      <protection/>
    </xf>
    <xf numFmtId="0" fontId="44" fillId="37" borderId="17" xfId="53" applyFont="1" applyFill="1" applyBorder="1" applyAlignment="1" applyProtection="1">
      <alignment horizontal="center" vertical="center" wrapText="1"/>
      <protection/>
    </xf>
    <xf numFmtId="0" fontId="44" fillId="33" borderId="31" xfId="53" applyFont="1" applyFill="1" applyBorder="1" applyAlignment="1" applyProtection="1">
      <alignment horizontal="center" vertical="center" wrapText="1"/>
      <protection/>
    </xf>
    <xf numFmtId="0" fontId="87" fillId="35" borderId="27" xfId="53" applyFill="1" applyBorder="1" applyAlignment="1" applyProtection="1">
      <alignment horizontal="right"/>
      <protection/>
    </xf>
    <xf numFmtId="0" fontId="52" fillId="35" borderId="28" xfId="53" applyFont="1" applyFill="1" applyBorder="1" applyAlignment="1" applyProtection="1">
      <alignment horizontal="center" vertical="center" wrapText="1"/>
      <protection/>
    </xf>
    <xf numFmtId="0" fontId="48" fillId="37" borderId="32" xfId="53" applyFont="1" applyFill="1" applyBorder="1" applyAlignment="1" applyProtection="1">
      <alignment vertical="center" wrapText="1"/>
      <protection/>
    </xf>
    <xf numFmtId="0" fontId="48" fillId="37" borderId="17" xfId="53" applyFont="1" applyFill="1" applyBorder="1" applyAlignment="1" applyProtection="1">
      <alignment vertical="center" wrapText="1"/>
      <protection/>
    </xf>
    <xf numFmtId="0" fontId="36" fillId="0" borderId="0" xfId="53" applyFont="1" applyFill="1" applyBorder="1" applyAlignment="1" applyProtection="1">
      <alignment vertical="center" wrapText="1"/>
      <protection/>
    </xf>
    <xf numFmtId="0" fontId="44" fillId="37" borderId="33" xfId="53" applyFont="1" applyFill="1" applyBorder="1" applyAlignment="1" applyProtection="1">
      <alignment horizontal="center" vertical="center" wrapText="1"/>
      <protection/>
    </xf>
    <xf numFmtId="0" fontId="44" fillId="37" borderId="34" xfId="53" applyFont="1" applyFill="1" applyBorder="1" applyAlignment="1" applyProtection="1">
      <alignment horizontal="center" vertical="center" wrapText="1"/>
      <protection/>
    </xf>
    <xf numFmtId="0" fontId="44" fillId="37" borderId="35" xfId="53" applyFont="1" applyFill="1" applyBorder="1" applyAlignment="1" applyProtection="1">
      <alignment horizontal="center" vertical="center" wrapText="1"/>
      <protection/>
    </xf>
    <xf numFmtId="0" fontId="44" fillId="37" borderId="31" xfId="53" applyFont="1" applyFill="1" applyBorder="1" applyAlignment="1" applyProtection="1">
      <alignment horizontal="center" vertical="center" wrapText="1"/>
      <protection/>
    </xf>
    <xf numFmtId="0" fontId="39" fillId="36" borderId="0" xfId="53" applyFont="1" applyFill="1" applyBorder="1" applyAlignment="1" applyProtection="1">
      <alignment vertical="center" wrapText="1"/>
      <protection/>
    </xf>
    <xf numFmtId="0" fontId="40" fillId="34" borderId="12" xfId="53" applyFont="1" applyFill="1" applyBorder="1" applyAlignment="1" applyProtection="1">
      <alignment horizontal="center" vertical="center" wrapText="1"/>
      <protection locked="0"/>
    </xf>
    <xf numFmtId="0" fontId="56" fillId="34" borderId="0" xfId="53" applyFont="1" applyFill="1" applyBorder="1" applyAlignment="1" applyProtection="1">
      <alignment/>
      <protection/>
    </xf>
    <xf numFmtId="0" fontId="44" fillId="33" borderId="15" xfId="53" applyNumberFormat="1" applyFont="1" applyFill="1" applyBorder="1" applyAlignment="1" applyProtection="1">
      <alignment horizontal="center" vertical="center"/>
      <protection/>
    </xf>
    <xf numFmtId="0" fontId="44" fillId="33" borderId="0" xfId="53" applyNumberFormat="1" applyFont="1" applyFill="1" applyBorder="1" applyAlignment="1" applyProtection="1">
      <alignment horizontal="center" vertical="center"/>
      <protection/>
    </xf>
    <xf numFmtId="0" fontId="49" fillId="34" borderId="30" xfId="53" applyFont="1" applyFill="1" applyBorder="1" applyAlignment="1" applyProtection="1">
      <alignment horizontal="center" vertical="center" wrapText="1"/>
      <protection/>
    </xf>
    <xf numFmtId="0" fontId="87" fillId="0" borderId="30" xfId="53" applyNumberFormat="1" applyFill="1" applyBorder="1" applyAlignment="1" applyProtection="1">
      <alignment horizontal="center" vertical="center" wrapText="1"/>
      <protection locked="0"/>
    </xf>
    <xf numFmtId="0" fontId="87" fillId="0" borderId="30" xfId="53" applyNumberFormat="1" applyBorder="1" applyAlignment="1" applyProtection="1">
      <alignment horizontal="center" vertical="center" wrapText="1"/>
      <protection locked="0"/>
    </xf>
    <xf numFmtId="0" fontId="87" fillId="0" borderId="30" xfId="53" applyBorder="1" applyAlignment="1" applyProtection="1">
      <alignment horizontal="right" vertical="center" wrapText="1"/>
      <protection locked="0"/>
    </xf>
    <xf numFmtId="0" fontId="87" fillId="0" borderId="30" xfId="53" applyBorder="1" applyAlignment="1" applyProtection="1">
      <alignment horizontal="center" vertical="center" wrapText="1"/>
      <protection locked="0"/>
    </xf>
    <xf numFmtId="0" fontId="41" fillId="0" borderId="30" xfId="53" applyFont="1" applyFill="1" applyBorder="1" applyAlignment="1" applyProtection="1">
      <alignment horizontal="center" vertical="top" wrapText="1"/>
      <protection locked="0"/>
    </xf>
    <xf numFmtId="0" fontId="44" fillId="37" borderId="26" xfId="53" applyFont="1" applyFill="1" applyBorder="1" applyAlignment="1" applyProtection="1">
      <alignment horizontal="center" vertical="center" wrapText="1"/>
      <protection/>
    </xf>
    <xf numFmtId="0" fontId="39" fillId="16" borderId="0" xfId="53" applyFont="1" applyFill="1" applyBorder="1" applyAlignment="1" applyProtection="1">
      <alignment vertical="center" wrapText="1"/>
      <protection/>
    </xf>
    <xf numFmtId="0" fontId="44" fillId="34" borderId="0" xfId="53" applyFont="1" applyFill="1" applyBorder="1" applyAlignment="1" applyProtection="1">
      <alignment horizontal="center" vertical="center" wrapText="1"/>
      <protection/>
    </xf>
    <xf numFmtId="0" fontId="63" fillId="39" borderId="36" xfId="53" applyFont="1" applyFill="1" applyBorder="1" applyAlignment="1" applyProtection="1">
      <alignment/>
      <protection/>
    </xf>
    <xf numFmtId="0" fontId="63" fillId="39" borderId="37" xfId="53" applyFont="1" applyFill="1" applyBorder="1" applyAlignment="1" applyProtection="1">
      <alignment/>
      <protection/>
    </xf>
    <xf numFmtId="0" fontId="39" fillId="40" borderId="0" xfId="53" applyFont="1" applyFill="1" applyBorder="1" applyAlignment="1" applyProtection="1">
      <alignment vertical="center" wrapText="1"/>
      <protection/>
    </xf>
    <xf numFmtId="0" fontId="41" fillId="34" borderId="12" xfId="53" applyFont="1" applyFill="1" applyBorder="1" applyAlignment="1" applyProtection="1">
      <alignment horizontal="center" vertical="center" wrapText="1"/>
      <protection locked="0"/>
    </xf>
    <xf numFmtId="0" fontId="1" fillId="39" borderId="38" xfId="0" applyFont="1" applyFill="1" applyBorder="1" applyAlignment="1" applyProtection="1">
      <alignment horizontal="center" vertical="center" wrapText="1"/>
      <protection/>
    </xf>
    <xf numFmtId="0" fontId="1" fillId="39" borderId="0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 locked="0"/>
    </xf>
    <xf numFmtId="4" fontId="2" fillId="35" borderId="12" xfId="0" applyNumberFormat="1" applyFont="1" applyFill="1" applyBorder="1" applyAlignment="1" applyProtection="1">
      <alignment horizontal="right" vertical="center" wrapText="1"/>
      <protection/>
    </xf>
    <xf numFmtId="4" fontId="0" fillId="35" borderId="12" xfId="0" applyNumberFormat="1" applyFont="1" applyFill="1" applyBorder="1" applyAlignment="1" applyProtection="1">
      <alignment horizontal="right" vertical="center" wrapText="1"/>
      <protection/>
    </xf>
    <xf numFmtId="4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6" fillId="34" borderId="0" xfId="0" applyFont="1" applyFill="1" applyBorder="1" applyAlignment="1" applyProtection="1">
      <alignment vertical="center" wrapText="1"/>
      <protection/>
    </xf>
    <xf numFmtId="0" fontId="66" fillId="0" borderId="0" xfId="0" applyFont="1" applyAlignment="1" applyProtection="1">
      <alignment/>
      <protection/>
    </xf>
    <xf numFmtId="0" fontId="0" fillId="39" borderId="0" xfId="0" applyFill="1" applyAlignment="1" applyProtection="1">
      <alignment horizontal="center" wrapText="1"/>
      <protection/>
    </xf>
    <xf numFmtId="0" fontId="49" fillId="34" borderId="15" xfId="53" applyFont="1" applyFill="1" applyBorder="1" applyAlignment="1" applyProtection="1">
      <alignment horizontal="center" vertical="center" wrapText="1"/>
      <protection/>
    </xf>
    <xf numFmtId="0" fontId="50" fillId="34" borderId="15" xfId="53" applyFont="1" applyFill="1" applyBorder="1" applyAlignment="1" applyProtection="1">
      <alignment horizontal="left" vertical="center" wrapText="1"/>
      <protection/>
    </xf>
    <xf numFmtId="0" fontId="50" fillId="0" borderId="15" xfId="53" applyFont="1" applyBorder="1" applyAlignment="1">
      <alignment horizontal="left" wrapText="1"/>
      <protection/>
    </xf>
    <xf numFmtId="0" fontId="52" fillId="35" borderId="29" xfId="53" applyFont="1" applyFill="1" applyBorder="1" applyAlignment="1" applyProtection="1">
      <alignment horizontal="center" vertical="center" wrapText="1"/>
      <protection/>
    </xf>
    <xf numFmtId="0" fontId="48" fillId="37" borderId="15" xfId="53" applyFont="1" applyFill="1" applyBorder="1" applyAlignment="1" applyProtection="1">
      <alignment vertical="center" wrapText="1"/>
      <protection/>
    </xf>
    <xf numFmtId="0" fontId="48" fillId="37" borderId="39" xfId="53" applyFont="1" applyFill="1" applyBorder="1" applyAlignment="1" applyProtection="1">
      <alignment vertical="center" wrapText="1"/>
      <protection/>
    </xf>
    <xf numFmtId="0" fontId="49" fillId="34" borderId="21" xfId="53" applyFont="1" applyFill="1" applyBorder="1" applyAlignment="1" applyProtection="1">
      <alignment horizontal="center" vertical="center" wrapText="1"/>
      <protection/>
    </xf>
    <xf numFmtId="0" fontId="87" fillId="0" borderId="21" xfId="53" applyNumberFormat="1" applyFill="1" applyBorder="1" applyAlignment="1" applyProtection="1">
      <alignment horizontal="center" vertical="center" wrapText="1"/>
      <protection locked="0"/>
    </xf>
    <xf numFmtId="0" fontId="87" fillId="0" borderId="21" xfId="53" applyNumberFormat="1" applyBorder="1" applyAlignment="1" applyProtection="1">
      <alignment horizontal="center" vertical="center" wrapText="1"/>
      <protection locked="0"/>
    </xf>
    <xf numFmtId="0" fontId="87" fillId="0" borderId="21" xfId="53" applyBorder="1" applyAlignment="1" applyProtection="1">
      <alignment horizontal="center" vertical="center" wrapText="1"/>
      <protection locked="0"/>
    </xf>
    <xf numFmtId="0" fontId="52" fillId="35" borderId="40" xfId="53" applyFont="1" applyFill="1" applyBorder="1" applyAlignment="1" applyProtection="1">
      <alignment horizontal="center" vertical="center" wrapText="1"/>
      <protection/>
    </xf>
    <xf numFmtId="0" fontId="24" fillId="34" borderId="0" xfId="0" applyFont="1" applyFill="1" applyBorder="1" applyAlignment="1" applyProtection="1">
      <alignment vertical="top" wrapText="1"/>
      <protection/>
    </xf>
    <xf numFmtId="0" fontId="58" fillId="34" borderId="0" xfId="53" applyFont="1" applyFill="1" applyAlignment="1">
      <alignment horizontal="justify"/>
      <protection/>
    </xf>
    <xf numFmtId="0" fontId="44" fillId="37" borderId="41" xfId="53" applyFont="1" applyFill="1" applyBorder="1" applyAlignment="1" applyProtection="1">
      <alignment horizontal="center" vertical="center" wrapText="1"/>
      <protection/>
    </xf>
    <xf numFmtId="0" fontId="63" fillId="37" borderId="10" xfId="53" applyFont="1" applyFill="1" applyBorder="1" applyAlignment="1" applyProtection="1">
      <alignment horizontal="center" vertical="center" wrapText="1"/>
      <protection/>
    </xf>
    <xf numFmtId="0" fontId="63" fillId="37" borderId="17" xfId="53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44" fillId="33" borderId="14" xfId="53" applyFont="1" applyFill="1" applyBorder="1" applyAlignment="1" applyProtection="1">
      <alignment horizontal="center" vertical="center" wrapText="1"/>
      <protection/>
    </xf>
    <xf numFmtId="0" fontId="44" fillId="33" borderId="12" xfId="53" applyFont="1" applyFill="1" applyBorder="1" applyAlignment="1" applyProtection="1">
      <alignment horizontal="center" vertical="center" wrapText="1"/>
      <protection/>
    </xf>
    <xf numFmtId="0" fontId="44" fillId="33" borderId="10" xfId="53" applyFont="1" applyFill="1" applyBorder="1" applyAlignment="1" applyProtection="1">
      <alignment horizontal="center" vertical="center" wrapText="1"/>
      <protection/>
    </xf>
    <xf numFmtId="0" fontId="40" fillId="33" borderId="12" xfId="53" applyNumberFormat="1" applyFont="1" applyFill="1" applyBorder="1" applyAlignment="1" applyProtection="1">
      <alignment horizontal="center" vertical="center" wrapText="1"/>
      <protection/>
    </xf>
    <xf numFmtId="0" fontId="40" fillId="33" borderId="12" xfId="53" applyFont="1" applyFill="1" applyBorder="1" applyAlignment="1" applyProtection="1">
      <alignment horizontal="center" vertical="center" wrapText="1"/>
      <protection/>
    </xf>
    <xf numFmtId="0" fontId="44" fillId="33" borderId="30" xfId="53" applyFont="1" applyFill="1" applyBorder="1" applyAlignment="1" applyProtection="1">
      <alignment horizontal="center" vertical="center" wrapText="1"/>
      <protection/>
    </xf>
    <xf numFmtId="0" fontId="40" fillId="33" borderId="12" xfId="53" applyFont="1" applyFill="1" applyBorder="1" applyAlignment="1" applyProtection="1">
      <alignment horizontal="right" vertical="center" wrapText="1"/>
      <protection/>
    </xf>
    <xf numFmtId="0" fontId="41" fillId="33" borderId="12" xfId="53" applyFont="1" applyFill="1" applyBorder="1" applyAlignment="1" applyProtection="1">
      <alignment horizontal="center" vertical="center" wrapText="1"/>
      <protection/>
    </xf>
    <xf numFmtId="0" fontId="40" fillId="33" borderId="16" xfId="53" applyNumberFormat="1" applyFont="1" applyFill="1" applyBorder="1" applyAlignment="1" applyProtection="1">
      <alignment horizontal="center" vertical="center" wrapText="1"/>
      <protection/>
    </xf>
    <xf numFmtId="0" fontId="87" fillId="33" borderId="21" xfId="53" applyNumberFormat="1" applyFill="1" applyBorder="1" applyAlignment="1" applyProtection="1">
      <alignment horizontal="center" vertical="center" wrapText="1"/>
      <protection/>
    </xf>
    <xf numFmtId="0" fontId="87" fillId="34" borderId="12" xfId="53" applyFill="1" applyBorder="1" applyAlignment="1" applyProtection="1">
      <alignment horizontal="right" vertical="center" wrapText="1"/>
      <protection locked="0"/>
    </xf>
    <xf numFmtId="0" fontId="41" fillId="34" borderId="12" xfId="53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/>
    </xf>
    <xf numFmtId="2" fontId="0" fillId="35" borderId="12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wrapText="1"/>
      <protection/>
    </xf>
    <xf numFmtId="2" fontId="0" fillId="34" borderId="12" xfId="0" applyNumberFormat="1" applyFill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 horizontal="right"/>
      <protection locked="0"/>
    </xf>
    <xf numFmtId="2" fontId="0" fillId="35" borderId="12" xfId="0" applyNumberForma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right"/>
      <protection locked="0"/>
    </xf>
    <xf numFmtId="0" fontId="0" fillId="33" borderId="12" xfId="0" applyFill="1" applyBorder="1" applyAlignment="1" applyProtection="1">
      <alignment horizontal="right"/>
      <protection/>
    </xf>
    <xf numFmtId="2" fontId="0" fillId="33" borderId="12" xfId="0" applyNumberFormat="1" applyFill="1" applyBorder="1" applyAlignment="1" applyProtection="1">
      <alignment horizontal="right"/>
      <protection/>
    </xf>
    <xf numFmtId="0" fontId="3" fillId="33" borderId="12" xfId="0" applyFont="1" applyFill="1" applyBorder="1" applyAlignment="1" applyProtection="1">
      <alignment horizontal="right" wrapText="1"/>
      <protection/>
    </xf>
    <xf numFmtId="2" fontId="0" fillId="34" borderId="12" xfId="0" applyNumberFormat="1" applyFill="1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2" fontId="0" fillId="33" borderId="12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41" borderId="12" xfId="0" applyFill="1" applyBorder="1" applyAlignment="1" applyProtection="1">
      <alignment horizontal="right"/>
      <protection/>
    </xf>
    <xf numFmtId="0" fontId="0" fillId="41" borderId="12" xfId="0" applyFill="1" applyBorder="1" applyAlignment="1" applyProtection="1">
      <alignment horizontal="right"/>
      <protection locked="0"/>
    </xf>
    <xf numFmtId="2" fontId="0" fillId="41" borderId="12" xfId="0" applyNumberForma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 locked="0"/>
    </xf>
    <xf numFmtId="0" fontId="0" fillId="41" borderId="12" xfId="0" applyFont="1" applyFill="1" applyBorder="1" applyAlignment="1" applyProtection="1">
      <alignment/>
      <protection/>
    </xf>
    <xf numFmtId="0" fontId="0" fillId="41" borderId="12" xfId="0" applyFont="1" applyFill="1" applyBorder="1" applyAlignment="1" applyProtection="1">
      <alignment/>
      <protection locked="0"/>
    </xf>
    <xf numFmtId="2" fontId="0" fillId="41" borderId="12" xfId="0" applyNumberFormat="1" applyFont="1" applyFill="1" applyBorder="1" applyAlignment="1" applyProtection="1">
      <alignment/>
      <protection/>
    </xf>
    <xf numFmtId="2" fontId="0" fillId="35" borderId="12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2" borderId="42" xfId="0" applyFont="1" applyFill="1" applyBorder="1" applyAlignment="1" applyProtection="1">
      <alignment horizontal="center" vertical="center" textRotation="90" wrapText="1"/>
      <protection/>
    </xf>
    <xf numFmtId="0" fontId="10" fillId="2" borderId="43" xfId="0" applyFont="1" applyFill="1" applyBorder="1" applyAlignment="1" applyProtection="1">
      <alignment horizontal="center" vertical="center" textRotation="90" wrapText="1"/>
      <protection/>
    </xf>
    <xf numFmtId="0" fontId="5" fillId="2" borderId="43" xfId="0" applyFont="1" applyFill="1" applyBorder="1" applyAlignment="1" applyProtection="1">
      <alignment horizontal="center" vertical="center" textRotation="90" wrapText="1"/>
      <protection/>
    </xf>
    <xf numFmtId="0" fontId="5" fillId="2" borderId="44" xfId="0" applyFont="1" applyFill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vertical="center" wrapText="1"/>
      <protection/>
    </xf>
    <xf numFmtId="1" fontId="0" fillId="34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2" fillId="5" borderId="12" xfId="0" applyFont="1" applyFill="1" applyBorder="1" applyAlignment="1" applyProtection="1">
      <alignment vertical="center" wrapText="1"/>
      <protection/>
    </xf>
    <xf numFmtId="1" fontId="0" fillId="35" borderId="12" xfId="0" applyNumberFormat="1" applyFont="1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5" fillId="32" borderId="13" xfId="0" applyNumberFormat="1" applyFont="1" applyFill="1" applyBorder="1" applyAlignment="1" applyProtection="1">
      <alignment horizontal="center" vertical="center"/>
      <protection/>
    </xf>
    <xf numFmtId="1" fontId="0" fillId="32" borderId="11" xfId="0" applyNumberFormat="1" applyFont="1" applyFill="1" applyBorder="1" applyAlignment="1" applyProtection="1">
      <alignment horizontal="center" vertical="center"/>
      <protection locked="0"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32" borderId="16" xfId="0" applyNumberFormat="1" applyFont="1" applyFill="1" applyBorder="1" applyAlignment="1" applyProtection="1">
      <alignment horizontal="center" vertical="center"/>
      <protection locked="0"/>
    </xf>
    <xf numFmtId="1" fontId="0" fillId="32" borderId="12" xfId="0" applyNumberFormat="1" applyFont="1" applyFill="1" applyBorder="1" applyAlignment="1" applyProtection="1">
      <alignment horizontal="center" vertical="center"/>
      <protection/>
    </xf>
    <xf numFmtId="1" fontId="0" fillId="33" borderId="21" xfId="0" applyNumberFormat="1" applyFont="1" applyFill="1" applyBorder="1" applyAlignment="1" applyProtection="1">
      <alignment horizontal="center" vertical="center"/>
      <protection/>
    </xf>
    <xf numFmtId="1" fontId="0" fillId="33" borderId="16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Font="1" applyFill="1" applyBorder="1" applyAlignment="1" applyProtection="1">
      <alignment horizontal="center" vertical="center"/>
      <protection locked="0"/>
    </xf>
    <xf numFmtId="1" fontId="0" fillId="0" borderId="21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1" fontId="0" fillId="34" borderId="16" xfId="0" applyNumberFormat="1" applyFont="1" applyFill="1" applyBorder="1" applyAlignment="1" applyProtection="1">
      <alignment horizontal="center" vertical="center"/>
      <protection locked="0"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33" borderId="16" xfId="0" applyNumberFormat="1" applyFont="1" applyFill="1" applyBorder="1" applyAlignment="1" applyProtection="1">
      <alignment horizontal="center" vertical="center"/>
      <protection locked="0"/>
    </xf>
    <xf numFmtId="1" fontId="0" fillId="34" borderId="21" xfId="0" applyNumberFormat="1" applyFont="1" applyFill="1" applyBorder="1" applyAlignment="1" applyProtection="1">
      <alignment horizontal="center" vertical="center"/>
      <protection locked="0"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1" fontId="0" fillId="35" borderId="16" xfId="0" applyNumberFormat="1" applyFont="1" applyFill="1" applyBorder="1" applyAlignment="1" applyProtection="1">
      <alignment horizontal="center" vertical="center"/>
      <protection/>
    </xf>
    <xf numFmtId="1" fontId="0" fillId="35" borderId="13" xfId="0" applyNumberFormat="1" applyFont="1" applyFill="1" applyBorder="1" applyAlignment="1" applyProtection="1">
      <alignment horizontal="center" vertical="center"/>
      <protection/>
    </xf>
    <xf numFmtId="1" fontId="0" fillId="35" borderId="30" xfId="0" applyNumberFormat="1" applyFont="1" applyFill="1" applyBorder="1" applyAlignment="1" applyProtection="1">
      <alignment horizontal="center" vertical="center"/>
      <protection/>
    </xf>
    <xf numFmtId="1" fontId="0" fillId="35" borderId="11" xfId="0" applyNumberFormat="1" applyFont="1" applyFill="1" applyBorder="1" applyAlignment="1" applyProtection="1">
      <alignment horizontal="center" vertical="center"/>
      <protection/>
    </xf>
    <xf numFmtId="1" fontId="0" fillId="33" borderId="27" xfId="0" applyNumberFormat="1" applyFont="1" applyFill="1" applyBorder="1" applyAlignment="1" applyProtection="1">
      <alignment horizontal="center" vertical="center"/>
      <protection/>
    </xf>
    <xf numFmtId="1" fontId="0" fillId="33" borderId="23" xfId="0" applyNumberFormat="1" applyFont="1" applyFill="1" applyBorder="1" applyAlignment="1" applyProtection="1">
      <alignment horizontal="center" vertical="center"/>
      <protection/>
    </xf>
    <xf numFmtId="1" fontId="0" fillId="34" borderId="23" xfId="0" applyNumberFormat="1" applyFont="1" applyFill="1" applyBorder="1" applyAlignment="1" applyProtection="1">
      <alignment horizontal="center" vertical="center"/>
      <protection locked="0"/>
    </xf>
    <xf numFmtId="1" fontId="0" fillId="33" borderId="28" xfId="0" applyNumberFormat="1" applyFont="1" applyFill="1" applyBorder="1" applyAlignment="1" applyProtection="1">
      <alignment horizontal="center" vertical="center"/>
      <protection/>
    </xf>
    <xf numFmtId="1" fontId="0" fillId="0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Border="1" applyAlignment="1" applyProtection="1">
      <alignment horizontal="center" vertical="center"/>
      <protection locked="0"/>
    </xf>
    <xf numFmtId="1" fontId="0" fillId="0" borderId="28" xfId="0" applyNumberFormat="1" applyFont="1" applyFill="1" applyBorder="1" applyAlignment="1" applyProtection="1">
      <alignment horizontal="center" vertical="center"/>
      <protection locked="0"/>
    </xf>
    <xf numFmtId="1" fontId="0" fillId="34" borderId="45" xfId="0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16" fontId="5" fillId="34" borderId="12" xfId="0" applyNumberFormat="1" applyFont="1" applyFill="1" applyBorder="1" applyAlignment="1" applyProtection="1" quotePrefix="1">
      <alignment horizontal="right" vertical="center" wrapText="1"/>
      <protection/>
    </xf>
    <xf numFmtId="0" fontId="5" fillId="34" borderId="12" xfId="0" applyFont="1" applyFill="1" applyBorder="1" applyAlignment="1" applyProtection="1" quotePrefix="1">
      <alignment horizontal="right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10" fontId="0" fillId="0" borderId="12" xfId="0" applyNumberFormat="1" applyBorder="1" applyAlignment="1" applyProtection="1">
      <alignment/>
      <protection locked="0"/>
    </xf>
    <xf numFmtId="0" fontId="67" fillId="16" borderId="0" xfId="0" applyFont="1" applyFill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 vertical="center" wrapText="1"/>
      <protection locked="0"/>
    </xf>
    <xf numFmtId="0" fontId="5" fillId="39" borderId="0" xfId="0" applyFont="1" applyFill="1" applyAlignment="1" applyProtection="1">
      <alignment horizontal="right" wrapText="1"/>
      <protection/>
    </xf>
    <xf numFmtId="0" fontId="0" fillId="39" borderId="0" xfId="0" applyFill="1" applyAlignment="1" applyProtection="1">
      <alignment horizontal="right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9" fillId="34" borderId="46" xfId="0" applyFont="1" applyFill="1" applyBorder="1" applyAlignment="1" applyProtection="1">
      <alignment horizontal="right" vertical="center"/>
      <protection/>
    </xf>
    <xf numFmtId="0" fontId="9" fillId="34" borderId="47" xfId="0" applyFont="1" applyFill="1" applyBorder="1" applyAlignment="1" applyProtection="1">
      <alignment horizontal="right" vertical="center"/>
      <protection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9" fillId="34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 wrapText="1"/>
      <protection/>
    </xf>
    <xf numFmtId="0" fontId="5" fillId="2" borderId="50" xfId="0" applyFont="1" applyFill="1" applyBorder="1" applyAlignment="1" applyProtection="1">
      <alignment horizontal="center" vertical="center" wrapText="1"/>
      <protection/>
    </xf>
    <xf numFmtId="0" fontId="5" fillId="2" borderId="51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6" fillId="2" borderId="27" xfId="0" applyFont="1" applyFill="1" applyBorder="1" applyAlignment="1" applyProtection="1">
      <alignment horizontal="center" vertical="center"/>
      <protection/>
    </xf>
    <xf numFmtId="0" fontId="6" fillId="2" borderId="52" xfId="0" applyFont="1" applyFill="1" applyBorder="1" applyAlignment="1" applyProtection="1">
      <alignment horizontal="center" vertical="center"/>
      <protection/>
    </xf>
    <xf numFmtId="0" fontId="6" fillId="2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/>
      <protection locked="0"/>
    </xf>
    <xf numFmtId="3" fontId="0" fillId="0" borderId="37" xfId="0" applyNumberFormat="1" applyBorder="1" applyAlignment="1" applyProtection="1">
      <alignment horizontal="center"/>
      <protection/>
    </xf>
    <xf numFmtId="0" fontId="6" fillId="39" borderId="52" xfId="0" applyFont="1" applyFill="1" applyBorder="1" applyAlignment="1" applyProtection="1">
      <alignment horizontal="center"/>
      <protection/>
    </xf>
    <xf numFmtId="0" fontId="6" fillId="39" borderId="0" xfId="0" applyFont="1" applyFill="1" applyBorder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 vertical="center" textRotation="90"/>
      <protection/>
    </xf>
    <xf numFmtId="0" fontId="5" fillId="37" borderId="12" xfId="0" applyFont="1" applyFill="1" applyBorder="1" applyAlignment="1" applyProtection="1">
      <alignment horizontal="center" vertical="center" wrapText="1"/>
      <protection/>
    </xf>
    <xf numFmtId="0" fontId="5" fillId="37" borderId="16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textRotation="90" wrapText="1"/>
      <protection/>
    </xf>
    <xf numFmtId="0" fontId="5" fillId="2" borderId="11" xfId="0" applyFont="1" applyFill="1" applyBorder="1" applyAlignment="1" applyProtection="1">
      <alignment horizontal="center" vertical="center" textRotation="90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textRotation="90" wrapText="1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32" xfId="0" applyFont="1" applyFill="1" applyBorder="1" applyAlignment="1" applyProtection="1">
      <alignment horizontal="center" vertical="center" wrapText="1"/>
      <protection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horizontal="center"/>
      <protection/>
    </xf>
    <xf numFmtId="0" fontId="0" fillId="37" borderId="16" xfId="0" applyFill="1" applyBorder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 vertical="center" textRotation="90" wrapText="1"/>
      <protection/>
    </xf>
    <xf numFmtId="2" fontId="5" fillId="2" borderId="49" xfId="0" applyNumberFormat="1" applyFont="1" applyFill="1" applyBorder="1" applyAlignment="1" applyProtection="1">
      <alignment horizontal="center" vertical="center" wrapText="1"/>
      <protection/>
    </xf>
    <xf numFmtId="2" fontId="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2" fillId="2" borderId="56" xfId="0" applyFont="1" applyFill="1" applyBorder="1" applyAlignment="1" applyProtection="1">
      <alignment horizontal="center" vertical="center" wrapText="1"/>
      <protection/>
    </xf>
    <xf numFmtId="0" fontId="2" fillId="2" borderId="57" xfId="0" applyFont="1" applyFill="1" applyBorder="1" applyAlignment="1" applyProtection="1">
      <alignment horizontal="center" vertical="center" wrapText="1"/>
      <protection/>
    </xf>
    <xf numFmtId="2" fontId="5" fillId="2" borderId="53" xfId="0" applyNumberFormat="1" applyFont="1" applyFill="1" applyBorder="1" applyAlignment="1" applyProtection="1">
      <alignment horizontal="center" vertical="center" wrapText="1"/>
      <protection/>
    </xf>
    <xf numFmtId="2" fontId="5" fillId="2" borderId="54" xfId="0" applyNumberFormat="1" applyFont="1" applyFill="1" applyBorder="1" applyAlignment="1" applyProtection="1">
      <alignment horizontal="center" vertical="center" wrapText="1"/>
      <protection/>
    </xf>
    <xf numFmtId="2" fontId="5" fillId="2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53" xfId="0" applyFont="1" applyFill="1" applyBorder="1" applyAlignment="1" applyProtection="1">
      <alignment horizontal="center" vertical="center" wrapText="1"/>
      <protection/>
    </xf>
    <xf numFmtId="0" fontId="5" fillId="2" borderId="54" xfId="0" applyFont="1" applyFill="1" applyBorder="1" applyAlignment="1" applyProtection="1">
      <alignment horizontal="center" vertical="center" wrapText="1"/>
      <protection/>
    </xf>
    <xf numFmtId="0" fontId="5" fillId="2" borderId="32" xfId="0" applyFont="1" applyFill="1" applyBorder="1" applyAlignment="1" applyProtection="1">
      <alignment horizontal="center" vertical="center" wrapText="1"/>
      <protection/>
    </xf>
    <xf numFmtId="0" fontId="9" fillId="2" borderId="53" xfId="0" applyFont="1" applyFill="1" applyBorder="1" applyAlignment="1" applyProtection="1">
      <alignment horizontal="center" vertical="center" wrapText="1"/>
      <protection/>
    </xf>
    <xf numFmtId="0" fontId="9" fillId="2" borderId="54" xfId="0" applyFont="1" applyFill="1" applyBorder="1" applyAlignment="1" applyProtection="1">
      <alignment horizontal="center" vertical="center" wrapText="1"/>
      <protection/>
    </xf>
    <xf numFmtId="0" fontId="9" fillId="2" borderId="32" xfId="0" applyFont="1" applyFill="1" applyBorder="1" applyAlignment="1" applyProtection="1">
      <alignment horizontal="center" vertical="center" wrapText="1"/>
      <protection/>
    </xf>
    <xf numFmtId="0" fontId="0" fillId="39" borderId="38" xfId="0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 horizontal="center"/>
      <protection/>
    </xf>
    <xf numFmtId="0" fontId="3" fillId="39" borderId="0" xfId="0" applyFont="1" applyFill="1" applyBorder="1" applyAlignment="1" applyProtection="1">
      <alignment horizontal="center" vertical="center" wrapText="1"/>
      <protection/>
    </xf>
    <xf numFmtId="0" fontId="3" fillId="39" borderId="38" xfId="0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0" fontId="7" fillId="3" borderId="12" xfId="0" applyFont="1" applyFill="1" applyBorder="1" applyAlignment="1" applyProtection="1">
      <alignment horizontal="center" vertical="center" wrapText="1"/>
      <protection/>
    </xf>
    <xf numFmtId="0" fontId="9" fillId="42" borderId="0" xfId="0" applyFont="1" applyFill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0" fillId="2" borderId="12" xfId="0" applyFont="1" applyFill="1" applyBorder="1" applyAlignment="1" applyProtection="1">
      <alignment horizontal="center" vertical="center"/>
      <protection/>
    </xf>
    <xf numFmtId="0" fontId="31" fillId="2" borderId="12" xfId="0" applyFont="1" applyFill="1" applyBorder="1" applyAlignment="1" applyProtection="1">
      <alignment horizontal="center"/>
      <protection/>
    </xf>
    <xf numFmtId="0" fontId="31" fillId="3" borderId="12" xfId="0" applyFont="1" applyFill="1" applyBorder="1" applyAlignment="1" applyProtection="1">
      <alignment horizontal="center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30" fillId="3" borderId="12" xfId="0" applyFont="1" applyFill="1" applyBorder="1" applyAlignment="1" applyProtection="1">
      <alignment horizontal="center" vertical="center"/>
      <protection/>
    </xf>
    <xf numFmtId="0" fontId="30" fillId="3" borderId="53" xfId="0" applyFont="1" applyFill="1" applyBorder="1" applyAlignment="1" applyProtection="1">
      <alignment horizontal="center" vertical="center"/>
      <protection/>
    </xf>
    <xf numFmtId="0" fontId="30" fillId="3" borderId="54" xfId="0" applyFont="1" applyFill="1" applyBorder="1" applyAlignment="1" applyProtection="1">
      <alignment horizontal="center" vertical="center"/>
      <protection/>
    </xf>
    <xf numFmtId="0" fontId="30" fillId="3" borderId="32" xfId="0" applyFont="1" applyFill="1" applyBorder="1" applyAlignment="1" applyProtection="1">
      <alignment horizontal="center" vertical="center"/>
      <protection/>
    </xf>
    <xf numFmtId="0" fontId="30" fillId="2" borderId="53" xfId="0" applyFont="1" applyFill="1" applyBorder="1" applyAlignment="1" applyProtection="1">
      <alignment horizontal="center" vertical="center"/>
      <protection/>
    </xf>
    <xf numFmtId="0" fontId="30" fillId="2" borderId="54" xfId="0" applyFont="1" applyFill="1" applyBorder="1" applyAlignment="1" applyProtection="1">
      <alignment horizontal="center" vertical="center"/>
      <protection/>
    </xf>
    <xf numFmtId="0" fontId="30" fillId="2" borderId="32" xfId="0" applyFont="1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horizontal="center" vertical="center" wrapText="1"/>
      <protection/>
    </xf>
    <xf numFmtId="0" fontId="31" fillId="3" borderId="13" xfId="0" applyFont="1" applyFill="1" applyBorder="1" applyAlignment="1" applyProtection="1">
      <alignment horizontal="center" vertical="center"/>
      <protection/>
    </xf>
    <xf numFmtId="0" fontId="31" fillId="3" borderId="30" xfId="0" applyFont="1" applyFill="1" applyBorder="1" applyAlignment="1" applyProtection="1">
      <alignment horizontal="center" vertical="center"/>
      <protection/>
    </xf>
    <xf numFmtId="0" fontId="0" fillId="3" borderId="30" xfId="0" applyFill="1" applyBorder="1" applyAlignment="1" applyProtection="1">
      <alignment horizontal="center" vertical="center" wrapText="1"/>
      <protection/>
    </xf>
    <xf numFmtId="0" fontId="31" fillId="2" borderId="13" xfId="0" applyFont="1" applyFill="1" applyBorder="1" applyAlignment="1" applyProtection="1">
      <alignment horizontal="center" vertical="center"/>
      <protection/>
    </xf>
    <xf numFmtId="0" fontId="31" fillId="2" borderId="30" xfId="0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63" fillId="39" borderId="36" xfId="53" applyFont="1" applyFill="1" applyBorder="1" applyAlignment="1" applyProtection="1">
      <alignment horizontal="center"/>
      <protection/>
    </xf>
    <xf numFmtId="0" fontId="63" fillId="39" borderId="37" xfId="53" applyFont="1" applyFill="1" applyBorder="1" applyAlignment="1" applyProtection="1">
      <alignment horizontal="center"/>
      <protection/>
    </xf>
    <xf numFmtId="0" fontId="41" fillId="4" borderId="13" xfId="53" applyFont="1" applyFill="1" applyBorder="1" applyAlignment="1" applyProtection="1">
      <alignment horizontal="center" vertical="center" wrapText="1"/>
      <protection/>
    </xf>
    <xf numFmtId="0" fontId="41" fillId="4" borderId="26" xfId="53" applyFont="1" applyFill="1" applyBorder="1" applyAlignment="1" applyProtection="1">
      <alignment horizontal="center" vertical="center" wrapText="1"/>
      <protection/>
    </xf>
    <xf numFmtId="0" fontId="40" fillId="0" borderId="15" xfId="53" applyFont="1" applyBorder="1" applyAlignment="1" applyProtection="1">
      <alignment horizontal="center" vertical="center" wrapText="1"/>
      <protection/>
    </xf>
    <xf numFmtId="0" fontId="40" fillId="0" borderId="26" xfId="53" applyFont="1" applyBorder="1" applyAlignment="1" applyProtection="1">
      <alignment horizontal="center" vertical="center" wrapText="1"/>
      <protection/>
    </xf>
    <xf numFmtId="0" fontId="41" fillId="0" borderId="12" xfId="53" applyFont="1" applyBorder="1" applyAlignment="1" applyProtection="1">
      <alignment horizontal="center" vertical="center" wrapText="1"/>
      <protection/>
    </xf>
    <xf numFmtId="0" fontId="41" fillId="0" borderId="16" xfId="53" applyFont="1" applyBorder="1" applyAlignment="1" applyProtection="1">
      <alignment horizontal="center" vertical="center" wrapText="1"/>
      <protection/>
    </xf>
    <xf numFmtId="0" fontId="41" fillId="0" borderId="27" xfId="53" applyFont="1" applyBorder="1" applyAlignment="1" applyProtection="1">
      <alignment horizontal="center" vertical="center" wrapText="1"/>
      <protection/>
    </xf>
    <xf numFmtId="0" fontId="41" fillId="0" borderId="59" xfId="53" applyFont="1" applyBorder="1" applyAlignment="1" applyProtection="1">
      <alignment horizontal="center" vertical="center" wrapText="1"/>
      <protection/>
    </xf>
    <xf numFmtId="0" fontId="41" fillId="0" borderId="60" xfId="53" applyFont="1" applyBorder="1" applyAlignment="1" applyProtection="1">
      <alignment horizontal="center" vertical="center" wrapText="1"/>
      <protection/>
    </xf>
    <xf numFmtId="0" fontId="41" fillId="0" borderId="15" xfId="53" applyFont="1" applyBorder="1" applyAlignment="1" applyProtection="1">
      <alignment horizontal="center" vertical="center" wrapText="1"/>
      <protection/>
    </xf>
    <xf numFmtId="0" fontId="41" fillId="0" borderId="14" xfId="53" applyFont="1" applyBorder="1" applyAlignment="1" applyProtection="1">
      <alignment horizontal="center" vertical="center" wrapText="1"/>
      <protection/>
    </xf>
    <xf numFmtId="0" fontId="41" fillId="0" borderId="30" xfId="53" applyFont="1" applyBorder="1" applyAlignment="1" applyProtection="1">
      <alignment horizontal="center" vertical="center" wrapText="1"/>
      <protection/>
    </xf>
    <xf numFmtId="0" fontId="61" fillId="0" borderId="29" xfId="53" applyFont="1" applyBorder="1" applyAlignment="1" applyProtection="1">
      <alignment horizontal="center" vertical="center" wrapText="1"/>
      <protection/>
    </xf>
    <xf numFmtId="0" fontId="61" fillId="0" borderId="56" xfId="53" applyFont="1" applyBorder="1" applyAlignment="1" applyProtection="1">
      <alignment horizontal="center" vertical="center" wrapText="1"/>
      <protection/>
    </xf>
    <xf numFmtId="0" fontId="61" fillId="0" borderId="57" xfId="53" applyFont="1" applyBorder="1" applyAlignment="1" applyProtection="1">
      <alignment horizontal="center" vertical="center" wrapText="1"/>
      <protection/>
    </xf>
    <xf numFmtId="0" fontId="42" fillId="0" borderId="11" xfId="53" applyFont="1" applyBorder="1" applyAlignment="1" applyProtection="1">
      <alignment horizontal="center" vertical="center" wrapText="1"/>
      <protection/>
    </xf>
    <xf numFmtId="0" fontId="42" fillId="0" borderId="12" xfId="53" applyFont="1" applyBorder="1" applyAlignment="1" applyProtection="1">
      <alignment horizontal="center" vertical="center" wrapText="1"/>
      <protection/>
    </xf>
    <xf numFmtId="0" fontId="41" fillId="0" borderId="53" xfId="53" applyFont="1" applyBorder="1" applyAlignment="1" applyProtection="1">
      <alignment horizontal="center" vertical="center" wrapText="1"/>
      <protection/>
    </xf>
    <xf numFmtId="0" fontId="41" fillId="0" borderId="54" xfId="53" applyFont="1" applyBorder="1" applyAlignment="1" applyProtection="1">
      <alignment horizontal="center" vertical="center" wrapText="1"/>
      <protection/>
    </xf>
    <xf numFmtId="0" fontId="41" fillId="0" borderId="32" xfId="53" applyFont="1" applyBorder="1" applyAlignment="1" applyProtection="1">
      <alignment horizontal="center" vertical="center" wrapText="1"/>
      <protection/>
    </xf>
    <xf numFmtId="0" fontId="38" fillId="37" borderId="42" xfId="53" applyFont="1" applyFill="1" applyBorder="1" applyAlignment="1" applyProtection="1">
      <alignment horizontal="center" vertical="center" wrapText="1"/>
      <protection/>
    </xf>
    <xf numFmtId="0" fontId="38" fillId="37" borderId="59" xfId="53" applyFont="1" applyFill="1" applyBorder="1" applyAlignment="1" applyProtection="1">
      <alignment horizontal="center" vertical="center" wrapText="1"/>
      <protection/>
    </xf>
    <xf numFmtId="0" fontId="38" fillId="37" borderId="33" xfId="53" applyFont="1" applyFill="1" applyBorder="1" applyAlignment="1" applyProtection="1">
      <alignment horizontal="center" vertical="center" wrapText="1"/>
      <protection/>
    </xf>
    <xf numFmtId="0" fontId="42" fillId="0" borderId="15" xfId="53" applyFont="1" applyBorder="1" applyAlignment="1" applyProtection="1">
      <alignment horizontal="center" vertical="center" wrapText="1"/>
      <protection/>
    </xf>
    <xf numFmtId="0" fontId="42" fillId="0" borderId="14" xfId="53" applyFont="1" applyBorder="1" applyAlignment="1" applyProtection="1">
      <alignment horizontal="center" vertical="center" wrapText="1"/>
      <protection/>
    </xf>
    <xf numFmtId="0" fontId="42" fillId="0" borderId="26" xfId="53" applyFont="1" applyBorder="1" applyAlignment="1" applyProtection="1">
      <alignment horizontal="center" vertical="center" wrapText="1"/>
      <protection/>
    </xf>
    <xf numFmtId="0" fontId="40" fillId="0" borderId="19" xfId="53" applyFont="1" applyBorder="1" applyAlignment="1" applyProtection="1">
      <alignment horizontal="center" vertical="center" wrapText="1"/>
      <protection/>
    </xf>
    <xf numFmtId="0" fontId="40" fillId="0" borderId="23" xfId="53" applyFont="1" applyBorder="1" applyAlignment="1" applyProtection="1">
      <alignment horizontal="center" vertical="center" wrapText="1"/>
      <protection/>
    </xf>
    <xf numFmtId="0" fontId="39" fillId="38" borderId="0" xfId="53" applyFont="1" applyFill="1" applyBorder="1" applyAlignment="1" applyProtection="1">
      <alignment horizontal="left" vertical="center" wrapText="1"/>
      <protection/>
    </xf>
    <xf numFmtId="0" fontId="40" fillId="0" borderId="42" xfId="53" applyFont="1" applyBorder="1" applyAlignment="1" applyProtection="1">
      <alignment horizontal="center" vertical="center" wrapText="1"/>
      <protection/>
    </xf>
    <xf numFmtId="0" fontId="40" fillId="0" borderId="59" xfId="53" applyFont="1" applyBorder="1" applyAlignment="1" applyProtection="1">
      <alignment horizontal="center" vertical="center" wrapText="1"/>
      <protection/>
    </xf>
    <xf numFmtId="0" fontId="40" fillId="0" borderId="60" xfId="53" applyFont="1" applyBorder="1" applyAlignment="1" applyProtection="1">
      <alignment horizontal="center" vertical="center" wrapText="1"/>
      <protection/>
    </xf>
    <xf numFmtId="0" fontId="40" fillId="38" borderId="44" xfId="53" applyFont="1" applyFill="1" applyBorder="1" applyAlignment="1" applyProtection="1">
      <alignment horizontal="left" vertical="center" wrapText="1"/>
      <protection/>
    </xf>
    <xf numFmtId="0" fontId="40" fillId="38" borderId="61" xfId="53" applyFont="1" applyFill="1" applyBorder="1" applyAlignment="1" applyProtection="1">
      <alignment horizontal="left" vertical="center" wrapText="1"/>
      <protection/>
    </xf>
    <xf numFmtId="0" fontId="40" fillId="38" borderId="25" xfId="53" applyFont="1" applyFill="1" applyBorder="1" applyAlignment="1" applyProtection="1">
      <alignment horizontal="left" vertical="center" wrapText="1"/>
      <protection/>
    </xf>
    <xf numFmtId="0" fontId="40" fillId="0" borderId="30" xfId="53" applyFont="1" applyBorder="1" applyAlignment="1" applyProtection="1">
      <alignment horizontal="center" vertical="center" wrapText="1"/>
      <protection/>
    </xf>
    <xf numFmtId="0" fontId="41" fillId="0" borderId="62" xfId="53" applyFont="1" applyBorder="1" applyAlignment="1" applyProtection="1">
      <alignment horizontal="center" vertical="center" wrapText="1"/>
      <protection/>
    </xf>
    <xf numFmtId="0" fontId="42" fillId="0" borderId="30" xfId="53" applyFont="1" applyBorder="1" applyAlignment="1" applyProtection="1">
      <alignment horizontal="center" vertical="center" wrapText="1"/>
      <protection/>
    </xf>
    <xf numFmtId="0" fontId="39" fillId="36" borderId="0" xfId="53" applyFont="1" applyFill="1" applyBorder="1" applyAlignment="1" applyProtection="1">
      <alignment horizontal="left" vertical="center" wrapText="1"/>
      <protection/>
    </xf>
    <xf numFmtId="0" fontId="39" fillId="16" borderId="0" xfId="53" applyFont="1" applyFill="1" applyBorder="1" applyAlignment="1" applyProtection="1">
      <alignment horizontal="left" vertical="center" wrapText="1"/>
      <protection/>
    </xf>
    <xf numFmtId="0" fontId="41" fillId="0" borderId="63" xfId="53" applyFont="1" applyBorder="1" applyAlignment="1" applyProtection="1">
      <alignment horizontal="center" vertical="center" wrapText="1"/>
      <protection/>
    </xf>
    <xf numFmtId="0" fontId="41" fillId="0" borderId="64" xfId="53" applyFont="1" applyBorder="1" applyAlignment="1" applyProtection="1">
      <alignment horizontal="center" vertical="center" wrapText="1"/>
      <protection/>
    </xf>
    <xf numFmtId="0" fontId="41" fillId="0" borderId="65" xfId="53" applyFont="1" applyBorder="1" applyAlignment="1" applyProtection="1">
      <alignment horizontal="center" vertical="center" wrapText="1"/>
      <protection/>
    </xf>
    <xf numFmtId="0" fontId="40" fillId="0" borderId="12" xfId="53" applyFont="1" applyBorder="1" applyAlignment="1" applyProtection="1">
      <alignment horizontal="center" vertical="center" wrapText="1"/>
      <protection/>
    </xf>
    <xf numFmtId="0" fontId="39" fillId="40" borderId="0" xfId="53" applyFont="1" applyFill="1" applyBorder="1" applyAlignment="1" applyProtection="1">
      <alignment horizontal="left" vertical="center" wrapText="1"/>
      <protection/>
    </xf>
    <xf numFmtId="0" fontId="40" fillId="38" borderId="66" xfId="53" applyFont="1" applyFill="1" applyBorder="1" applyAlignment="1" applyProtection="1">
      <alignment horizontal="left" vertical="center" wrapText="1"/>
      <protection/>
    </xf>
    <xf numFmtId="0" fontId="40" fillId="38" borderId="38" xfId="53" applyFont="1" applyFill="1" applyBorder="1" applyAlignment="1" applyProtection="1">
      <alignment horizontal="left" vertical="center" wrapText="1"/>
      <protection/>
    </xf>
    <xf numFmtId="0" fontId="40" fillId="38" borderId="20" xfId="53" applyFont="1" applyFill="1" applyBorder="1" applyAlignment="1" applyProtection="1">
      <alignment horizontal="left" vertical="center" wrapText="1"/>
      <protection/>
    </xf>
    <xf numFmtId="0" fontId="41" fillId="0" borderId="11" xfId="53" applyFont="1" applyBorder="1" applyAlignment="1" applyProtection="1">
      <alignment horizontal="center" vertical="center" wrapText="1"/>
      <protection/>
    </xf>
    <xf numFmtId="0" fontId="61" fillId="0" borderId="12" xfId="53" applyFont="1" applyBorder="1" applyAlignment="1" applyProtection="1">
      <alignment horizontal="center" vertical="center" wrapText="1"/>
      <protection/>
    </xf>
    <xf numFmtId="0" fontId="61" fillId="0" borderId="16" xfId="53" applyFont="1" applyBorder="1" applyAlignment="1" applyProtection="1">
      <alignment horizontal="center" vertical="center" wrapText="1"/>
      <protection/>
    </xf>
    <xf numFmtId="0" fontId="40" fillId="0" borderId="16" xfId="53" applyFont="1" applyBorder="1" applyAlignment="1" applyProtection="1">
      <alignment horizontal="center" vertical="center" wrapText="1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5" fillId="2" borderId="67" xfId="0" applyFont="1" applyFill="1" applyBorder="1" applyAlignment="1" applyProtection="1">
      <alignment horizontal="center" vertical="center" wrapText="1"/>
      <protection/>
    </xf>
    <xf numFmtId="0" fontId="5" fillId="2" borderId="47" xfId="0" applyFont="1" applyFill="1" applyBorder="1" applyAlignment="1" applyProtection="1">
      <alignment horizontal="center" vertical="center" wrapText="1"/>
      <protection/>
    </xf>
    <xf numFmtId="0" fontId="5" fillId="2" borderId="63" xfId="0" applyFont="1" applyFill="1" applyBorder="1" applyAlignment="1" applyProtection="1">
      <alignment horizontal="center" vertical="center" textRotation="90" wrapText="1"/>
      <protection/>
    </xf>
    <xf numFmtId="0" fontId="5" fillId="2" borderId="65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 applyProtection="1">
      <alignment horizontal="center"/>
      <protection/>
    </xf>
    <xf numFmtId="0" fontId="5" fillId="2" borderId="60" xfId="0" applyFont="1" applyFill="1" applyBorder="1" applyAlignment="1" applyProtection="1">
      <alignment horizontal="center" vertical="center" textRotation="90" wrapText="1"/>
      <protection/>
    </xf>
    <xf numFmtId="0" fontId="5" fillId="2" borderId="34" xfId="0" applyFont="1" applyFill="1" applyBorder="1" applyAlignment="1" applyProtection="1">
      <alignment horizontal="center" vertical="center" wrapText="1"/>
      <protection/>
    </xf>
    <xf numFmtId="0" fontId="5" fillId="2" borderId="31" xfId="0" applyFont="1" applyFill="1" applyBorder="1" applyAlignment="1" applyProtection="1">
      <alignment horizontal="center" vertical="center" wrapText="1"/>
      <protection/>
    </xf>
    <xf numFmtId="0" fontId="5" fillId="2" borderId="68" xfId="0" applyFont="1" applyFill="1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top" wrapText="1"/>
      <protection/>
    </xf>
    <xf numFmtId="0" fontId="8" fillId="34" borderId="38" xfId="0" applyFont="1" applyFill="1" applyBorder="1" applyAlignment="1" applyProtection="1">
      <alignment horizontal="center" vertical="top" wrapText="1"/>
      <protection/>
    </xf>
    <xf numFmtId="0" fontId="15" fillId="34" borderId="38" xfId="0" applyFont="1" applyFill="1" applyBorder="1" applyAlignment="1" applyProtection="1">
      <alignment horizontal="center" vertical="top" wrapText="1"/>
      <protection/>
    </xf>
    <xf numFmtId="0" fontId="15" fillId="34" borderId="20" xfId="0" applyFont="1" applyFill="1" applyBorder="1" applyAlignment="1" applyProtection="1">
      <alignment horizontal="center" vertical="top" wrapText="1"/>
      <protection/>
    </xf>
    <xf numFmtId="0" fontId="68" fillId="5" borderId="63" xfId="0" applyFont="1" applyFill="1" applyBorder="1" applyAlignment="1" applyProtection="1">
      <alignment horizontal="center" vertical="center" textRotation="90" wrapText="1"/>
      <protection/>
    </xf>
    <xf numFmtId="0" fontId="68" fillId="5" borderId="64" xfId="0" applyFont="1" applyFill="1" applyBorder="1" applyAlignment="1" applyProtection="1">
      <alignment horizontal="center" vertical="center" textRotation="90" wrapText="1"/>
      <protection/>
    </xf>
    <xf numFmtId="0" fontId="68" fillId="5" borderId="69" xfId="0" applyFont="1" applyFill="1" applyBorder="1" applyAlignment="1" applyProtection="1">
      <alignment horizontal="center" vertical="center" textRotation="90" wrapText="1"/>
      <protection/>
    </xf>
    <xf numFmtId="0" fontId="5" fillId="2" borderId="64" xfId="0" applyFont="1" applyFill="1" applyBorder="1" applyAlignment="1" applyProtection="1">
      <alignment horizontal="center" vertical="center" textRotation="90" wrapText="1"/>
      <protection/>
    </xf>
    <xf numFmtId="0" fontId="66" fillId="37" borderId="70" xfId="0" applyFont="1" applyFill="1" applyBorder="1" applyAlignment="1" applyProtection="1">
      <alignment horizontal="center" vertical="center"/>
      <protection/>
    </xf>
    <xf numFmtId="0" fontId="66" fillId="37" borderId="71" xfId="0" applyFont="1" applyFill="1" applyBorder="1" applyAlignment="1" applyProtection="1">
      <alignment horizontal="center" vertical="center"/>
      <protection/>
    </xf>
    <xf numFmtId="0" fontId="66" fillId="37" borderId="72" xfId="0" applyFont="1" applyFill="1" applyBorder="1" applyAlignment="1" applyProtection="1">
      <alignment horizontal="center" vertical="center"/>
      <protection/>
    </xf>
    <xf numFmtId="0" fontId="66" fillId="37" borderId="52" xfId="0" applyFont="1" applyFill="1" applyBorder="1" applyAlignment="1" applyProtection="1">
      <alignment horizontal="center" vertical="center"/>
      <protection/>
    </xf>
    <xf numFmtId="0" fontId="66" fillId="37" borderId="0" xfId="0" applyFont="1" applyFill="1" applyBorder="1" applyAlignment="1" applyProtection="1">
      <alignment horizontal="center" vertical="center"/>
      <protection/>
    </xf>
    <xf numFmtId="0" fontId="66" fillId="37" borderId="73" xfId="0" applyFont="1" applyFill="1" applyBorder="1" applyAlignment="1" applyProtection="1">
      <alignment horizontal="center" vertical="center"/>
      <protection/>
    </xf>
    <xf numFmtId="0" fontId="66" fillId="37" borderId="34" xfId="0" applyFont="1" applyFill="1" applyBorder="1" applyAlignment="1" applyProtection="1">
      <alignment horizontal="center" vertical="center"/>
      <protection/>
    </xf>
    <xf numFmtId="0" fontId="66" fillId="37" borderId="31" xfId="0" applyFont="1" applyFill="1" applyBorder="1" applyAlignment="1" applyProtection="1">
      <alignment horizontal="center" vertical="center"/>
      <protection/>
    </xf>
    <xf numFmtId="0" fontId="66" fillId="37" borderId="68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18" borderId="12" xfId="0" applyFill="1" applyBorder="1" applyAlignment="1" applyProtection="1">
      <alignment horizontal="center" vertical="center" textRotation="90" wrapText="1"/>
      <protection/>
    </xf>
    <xf numFmtId="0" fontId="0" fillId="36" borderId="12" xfId="0" applyFill="1" applyBorder="1" applyAlignment="1" applyProtection="1">
      <alignment horizontal="center" vertical="center" textRotation="90"/>
      <protection/>
    </xf>
    <xf numFmtId="0" fontId="0" fillId="16" borderId="12" xfId="0" applyFill="1" applyBorder="1" applyAlignment="1" applyProtection="1">
      <alignment horizontal="center" vertical="center" textRotation="90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65" fillId="0" borderId="12" xfId="0" applyFont="1" applyBorder="1" applyAlignment="1" applyProtection="1">
      <alignment horizontal="left" vertical="center" wrapText="1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4" fillId="0" borderId="12" xfId="0" applyFont="1" applyFill="1" applyBorder="1" applyAlignment="1" applyProtection="1">
      <alignment horizontal="center"/>
      <protection/>
    </xf>
    <xf numFmtId="0" fontId="0" fillId="39" borderId="38" xfId="0" applyFill="1" applyBorder="1" applyAlignment="1" applyProtection="1">
      <alignment horizontal="center" wrapText="1"/>
      <protection/>
    </xf>
    <xf numFmtId="0" fontId="0" fillId="39" borderId="0" xfId="0" applyFill="1" applyBorder="1" applyAlignment="1" applyProtection="1">
      <alignment horizontal="center" wrapText="1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59"/>
  <sheetViews>
    <sheetView zoomScale="85" zoomScaleNormal="85" zoomScaleSheetLayoutView="50" zoomScalePageLayoutView="0" workbookViewId="0" topLeftCell="A7">
      <selection activeCell="D15" sqref="D15"/>
    </sheetView>
  </sheetViews>
  <sheetFormatPr defaultColWidth="9.00390625" defaultRowHeight="12.75"/>
  <cols>
    <col min="1" max="1" width="2.00390625" style="1" customWidth="1"/>
    <col min="2" max="2" width="6.75390625" style="1" bestFit="1" customWidth="1"/>
    <col min="3" max="3" width="43.875" style="1" customWidth="1"/>
    <col min="4" max="6" width="8.75390625" style="1" customWidth="1"/>
    <col min="7" max="7" width="10.00390625" style="1" customWidth="1"/>
    <col min="8" max="8" width="8.75390625" style="1" customWidth="1"/>
    <col min="9" max="9" width="9.125" style="1" customWidth="1"/>
    <col min="10" max="15" width="7.25390625" style="1" customWidth="1"/>
    <col min="16" max="17" width="8.875" style="1" customWidth="1"/>
    <col min="18" max="18" width="8.375" style="1" customWidth="1"/>
    <col min="19" max="19" width="7.375" style="1" customWidth="1"/>
    <col min="20" max="20" width="10.625" style="1" customWidth="1"/>
    <col min="21" max="21" width="7.625" style="1" customWidth="1"/>
    <col min="22" max="22" width="6.375" style="1" customWidth="1"/>
    <col min="23" max="23" width="6.125" style="1" customWidth="1"/>
    <col min="24" max="24" width="9.25390625" style="1" customWidth="1"/>
    <col min="25" max="25" width="9.125" style="1" customWidth="1"/>
    <col min="26" max="26" width="9.25390625" style="1" customWidth="1"/>
    <col min="27" max="27" width="12.125" style="1" customWidth="1"/>
    <col min="28" max="28" width="11.00390625" style="1" customWidth="1"/>
    <col min="29" max="32" width="8.75390625" style="1" customWidth="1"/>
    <col min="33" max="16384" width="9.125" style="1" customWidth="1"/>
  </cols>
  <sheetData>
    <row r="1" spans="1:32" ht="18" customHeight="1">
      <c r="A1" s="119" t="s">
        <v>102</v>
      </c>
      <c r="C1" s="44"/>
      <c r="D1" s="453" t="s">
        <v>37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ht="11.25" customHeight="1" thickBot="1">
      <c r="A2" s="119" t="s">
        <v>103</v>
      </c>
    </row>
    <row r="3" spans="1:9" ht="16.5" customHeight="1" thickBot="1">
      <c r="A3" s="119" t="s">
        <v>104</v>
      </c>
      <c r="D3" s="14"/>
      <c r="E3" s="458" t="s">
        <v>67</v>
      </c>
      <c r="F3" s="459"/>
      <c r="G3" s="460" t="s">
        <v>105</v>
      </c>
      <c r="H3" s="461"/>
      <c r="I3" s="123">
        <v>2018</v>
      </c>
    </row>
    <row r="4" spans="1:9" ht="6" customHeight="1">
      <c r="A4" s="119" t="s">
        <v>105</v>
      </c>
      <c r="D4" s="14"/>
      <c r="E4" s="14"/>
      <c r="F4" s="14"/>
      <c r="G4" s="14"/>
      <c r="H4" s="14"/>
      <c r="I4" s="14"/>
    </row>
    <row r="5" spans="1:20" ht="20.25" customHeight="1">
      <c r="A5" s="119"/>
      <c r="C5" s="1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</row>
    <row r="6" spans="3:32" ht="6" customHeight="1">
      <c r="C6" s="4"/>
      <c r="D6" s="5"/>
      <c r="E6" s="5"/>
      <c r="F6" s="5"/>
      <c r="G6" s="5"/>
      <c r="H6" s="5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3:32" ht="14.25">
      <c r="C7" s="14"/>
      <c r="D7" s="115" t="s">
        <v>101</v>
      </c>
      <c r="E7" s="116"/>
      <c r="F7" s="116"/>
      <c r="G7" s="116"/>
      <c r="H7" s="116"/>
      <c r="I7" s="116"/>
      <c r="J7" s="117"/>
      <c r="K7" s="117"/>
      <c r="L7" s="117"/>
      <c r="M7" s="11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2:32" ht="6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30.75" customHeight="1">
      <c r="A9" s="119">
        <v>2018</v>
      </c>
      <c r="B9" s="497"/>
      <c r="C9" s="498" t="s">
        <v>128</v>
      </c>
      <c r="D9" s="504" t="s">
        <v>52</v>
      </c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6"/>
      <c r="AA9" s="489" t="s">
        <v>121</v>
      </c>
      <c r="AB9" s="480" t="s">
        <v>86</v>
      </c>
      <c r="AC9" s="481"/>
      <c r="AD9" s="481"/>
      <c r="AE9" s="481"/>
      <c r="AF9" s="482"/>
    </row>
    <row r="10" spans="1:32" ht="13.5" thickBot="1">
      <c r="A10" s="119">
        <v>2019</v>
      </c>
      <c r="B10" s="497"/>
      <c r="C10" s="498"/>
      <c r="D10" s="466" t="s">
        <v>8</v>
      </c>
      <c r="E10" s="491" t="s">
        <v>106</v>
      </c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3"/>
      <c r="AA10" s="490"/>
      <c r="AB10" s="483" t="s">
        <v>8</v>
      </c>
      <c r="AC10" s="484" t="s">
        <v>30</v>
      </c>
      <c r="AD10" s="484"/>
      <c r="AE10" s="484"/>
      <c r="AF10" s="485"/>
    </row>
    <row r="11" spans="1:32" ht="46.5" customHeight="1">
      <c r="A11" s="119">
        <v>2020</v>
      </c>
      <c r="B11" s="497"/>
      <c r="C11" s="499"/>
      <c r="D11" s="467"/>
      <c r="E11" s="501" t="s">
        <v>124</v>
      </c>
      <c r="F11" s="502"/>
      <c r="G11" s="502"/>
      <c r="H11" s="502"/>
      <c r="I11" s="503"/>
      <c r="J11" s="462" t="s">
        <v>123</v>
      </c>
      <c r="K11" s="463"/>
      <c r="L11" s="463"/>
      <c r="M11" s="463"/>
      <c r="N11" s="463"/>
      <c r="O11" s="464"/>
      <c r="P11" s="494" t="s">
        <v>335</v>
      </c>
      <c r="Q11" s="495"/>
      <c r="R11" s="495"/>
      <c r="S11" s="495"/>
      <c r="T11" s="495"/>
      <c r="U11" s="495"/>
      <c r="V11" s="495"/>
      <c r="W11" s="495"/>
      <c r="X11" s="496"/>
      <c r="Y11" s="487" t="s">
        <v>122</v>
      </c>
      <c r="Z11" s="488"/>
      <c r="AA11" s="490"/>
      <c r="AB11" s="483"/>
      <c r="AC11" s="484"/>
      <c r="AD11" s="484"/>
      <c r="AE11" s="484"/>
      <c r="AF11" s="485"/>
    </row>
    <row r="12" spans="1:37" ht="25.5" customHeight="1">
      <c r="A12" s="119">
        <v>2021</v>
      </c>
      <c r="B12" s="497"/>
      <c r="C12" s="499"/>
      <c r="D12" s="467"/>
      <c r="E12" s="500" t="s">
        <v>9</v>
      </c>
      <c r="F12" s="457" t="s">
        <v>10</v>
      </c>
      <c r="G12" s="478" t="s">
        <v>34</v>
      </c>
      <c r="H12" s="478" t="s">
        <v>108</v>
      </c>
      <c r="I12" s="465" t="s">
        <v>35</v>
      </c>
      <c r="J12" s="477" t="s">
        <v>109</v>
      </c>
      <c r="K12" s="479" t="s">
        <v>110</v>
      </c>
      <c r="L12" s="479" t="s">
        <v>111</v>
      </c>
      <c r="M12" s="479" t="s">
        <v>112</v>
      </c>
      <c r="N12" s="479" t="s">
        <v>113</v>
      </c>
      <c r="O12" s="476" t="s">
        <v>114</v>
      </c>
      <c r="P12" s="477" t="s">
        <v>118</v>
      </c>
      <c r="Q12" s="479" t="s">
        <v>119</v>
      </c>
      <c r="R12" s="479" t="s">
        <v>115</v>
      </c>
      <c r="S12" s="479" t="s">
        <v>116</v>
      </c>
      <c r="T12" s="479" t="s">
        <v>117</v>
      </c>
      <c r="U12" s="479" t="s">
        <v>54</v>
      </c>
      <c r="V12" s="479" t="s">
        <v>51</v>
      </c>
      <c r="W12" s="479" t="s">
        <v>50</v>
      </c>
      <c r="X12" s="476" t="s">
        <v>334</v>
      </c>
      <c r="Y12" s="477" t="s">
        <v>120</v>
      </c>
      <c r="Z12" s="476" t="s">
        <v>129</v>
      </c>
      <c r="AA12" s="490"/>
      <c r="AB12" s="483"/>
      <c r="AC12" s="486" t="s">
        <v>38</v>
      </c>
      <c r="AD12" s="486" t="s">
        <v>36</v>
      </c>
      <c r="AE12" s="474" t="s">
        <v>87</v>
      </c>
      <c r="AF12" s="475"/>
      <c r="AG12" s="471" t="s">
        <v>266</v>
      </c>
      <c r="AH12" s="472"/>
      <c r="AI12" s="472"/>
      <c r="AJ12" s="472"/>
      <c r="AK12" s="472"/>
    </row>
    <row r="13" spans="2:37" ht="144.75" customHeight="1">
      <c r="B13" s="497"/>
      <c r="C13" s="499"/>
      <c r="D13" s="468"/>
      <c r="E13" s="500"/>
      <c r="F13" s="457"/>
      <c r="G13" s="478"/>
      <c r="H13" s="478"/>
      <c r="I13" s="465"/>
      <c r="J13" s="477"/>
      <c r="K13" s="479"/>
      <c r="L13" s="479"/>
      <c r="M13" s="479"/>
      <c r="N13" s="479"/>
      <c r="O13" s="476"/>
      <c r="P13" s="477"/>
      <c r="Q13" s="479"/>
      <c r="R13" s="479"/>
      <c r="S13" s="479"/>
      <c r="T13" s="479"/>
      <c r="U13" s="479"/>
      <c r="V13" s="479"/>
      <c r="W13" s="479"/>
      <c r="X13" s="476"/>
      <c r="Y13" s="477"/>
      <c r="Z13" s="476"/>
      <c r="AA13" s="490"/>
      <c r="AB13" s="483"/>
      <c r="AC13" s="486"/>
      <c r="AD13" s="486"/>
      <c r="AE13" s="125" t="s">
        <v>88</v>
      </c>
      <c r="AF13" s="126" t="s">
        <v>85</v>
      </c>
      <c r="AG13" s="259" t="s">
        <v>271</v>
      </c>
      <c r="AH13" s="259" t="s">
        <v>272</v>
      </c>
      <c r="AI13" s="259" t="s">
        <v>273</v>
      </c>
      <c r="AJ13" s="260" t="s">
        <v>274</v>
      </c>
      <c r="AK13" s="260" t="s">
        <v>347</v>
      </c>
    </row>
    <row r="14" spans="2:36" ht="12.75">
      <c r="B14" s="47" t="s">
        <v>31</v>
      </c>
      <c r="C14" s="76" t="s">
        <v>32</v>
      </c>
      <c r="D14" s="29">
        <v>1</v>
      </c>
      <c r="E14" s="8">
        <v>2</v>
      </c>
      <c r="F14" s="47">
        <v>3</v>
      </c>
      <c r="G14" s="47">
        <v>4</v>
      </c>
      <c r="H14" s="47">
        <v>5</v>
      </c>
      <c r="I14" s="82">
        <v>6</v>
      </c>
      <c r="J14" s="8">
        <v>7</v>
      </c>
      <c r="K14" s="47">
        <v>8</v>
      </c>
      <c r="L14" s="47">
        <v>9</v>
      </c>
      <c r="M14" s="47">
        <v>10</v>
      </c>
      <c r="N14" s="47">
        <v>11</v>
      </c>
      <c r="O14" s="82">
        <v>12</v>
      </c>
      <c r="P14" s="8">
        <v>13</v>
      </c>
      <c r="Q14" s="47">
        <v>14</v>
      </c>
      <c r="R14" s="47">
        <v>15</v>
      </c>
      <c r="S14" s="47">
        <v>16</v>
      </c>
      <c r="T14" s="47">
        <v>17</v>
      </c>
      <c r="U14" s="47">
        <v>18</v>
      </c>
      <c r="V14" s="47">
        <v>19</v>
      </c>
      <c r="W14" s="47">
        <v>20</v>
      </c>
      <c r="X14" s="82">
        <v>21</v>
      </c>
      <c r="Y14" s="8">
        <v>22</v>
      </c>
      <c r="Z14" s="82">
        <v>23</v>
      </c>
      <c r="AA14" s="121">
        <v>24</v>
      </c>
      <c r="AB14" s="8">
        <v>25</v>
      </c>
      <c r="AC14" s="47">
        <v>26</v>
      </c>
      <c r="AD14" s="47">
        <v>27</v>
      </c>
      <c r="AE14" s="47">
        <v>28</v>
      </c>
      <c r="AF14" s="82">
        <v>29</v>
      </c>
      <c r="AG14" s="258"/>
      <c r="AH14" s="258"/>
      <c r="AI14" s="258"/>
      <c r="AJ14" s="258"/>
    </row>
    <row r="15" spans="2:36" ht="26.25" customHeight="1">
      <c r="B15" s="48">
        <v>1</v>
      </c>
      <c r="C15" s="77" t="s">
        <v>7</v>
      </c>
      <c r="D15" s="120">
        <f>'Р.I. Обслужено_!_'!D15</f>
        <v>7589</v>
      </c>
      <c r="E15" s="120">
        <f>'Р.I. Обслужено_!_'!E15</f>
        <v>2514</v>
      </c>
      <c r="F15" s="120">
        <f>'Р.I. Обслужено_!_'!F15</f>
        <v>785</v>
      </c>
      <c r="G15" s="120">
        <f>'Р.I. Обслужено_!_'!G15</f>
        <v>151</v>
      </c>
      <c r="H15" s="120">
        <f>'Р.I. Обслужено_!_'!H15</f>
        <v>3915</v>
      </c>
      <c r="I15" s="120">
        <f>'Р.I. Обслужено_!_'!I15</f>
        <v>1009</v>
      </c>
      <c r="J15" s="120">
        <f>'Р.I. Обслужено_!_'!J15</f>
        <v>0</v>
      </c>
      <c r="K15" s="120">
        <f>'Р.I. Обслужено_!_'!K15</f>
        <v>5</v>
      </c>
      <c r="L15" s="120">
        <f>'Р.I. Обслужено_!_'!L15</f>
        <v>5</v>
      </c>
      <c r="M15" s="120">
        <f>'Р.I. Обслужено_!_'!M15</f>
        <v>0</v>
      </c>
      <c r="N15" s="120">
        <f>'Р.I. Обслужено_!_'!N15</f>
        <v>5</v>
      </c>
      <c r="O15" s="120">
        <f>'Р.I. Обслужено_!_'!O15</f>
        <v>0</v>
      </c>
      <c r="P15" s="120">
        <f>'Р.I. Обслужено_!_'!P15</f>
        <v>3</v>
      </c>
      <c r="Q15" s="120">
        <f>'Р.I. Обслужено_!_'!Q15</f>
        <v>568</v>
      </c>
      <c r="R15" s="120">
        <f>'Р.I. Обслужено_!_'!R15</f>
        <v>0</v>
      </c>
      <c r="S15" s="120">
        <f>'Р.I. Обслужено_!_'!S15</f>
        <v>53</v>
      </c>
      <c r="T15" s="120">
        <f>'Р.I. Обслужено_!_'!T15</f>
        <v>0</v>
      </c>
      <c r="U15" s="120">
        <f>'Р.I. Обслужено_!_'!U15</f>
        <v>0</v>
      </c>
      <c r="V15" s="120">
        <f>'Р.I. Обслужено_!_'!V15</f>
        <v>0</v>
      </c>
      <c r="W15" s="120">
        <f>'Р.I. Обслужено_!_'!W15</f>
        <v>0</v>
      </c>
      <c r="X15" s="120">
        <f>'Р.I. Обслужено_!_'!X15</f>
        <v>373</v>
      </c>
      <c r="Y15" s="120">
        <f>'Р.I. Обслужено_!_'!Y15</f>
        <v>343</v>
      </c>
      <c r="Z15" s="120">
        <f>'Р.I. Обслужено_!_'!Z15</f>
        <v>659</v>
      </c>
      <c r="AA15" s="120">
        <f>'Р.I. Обслужено_!_'!AA15</f>
        <v>0</v>
      </c>
      <c r="AB15" s="120">
        <f>'Р.I. Обслужено_!_'!AB15</f>
        <v>872</v>
      </c>
      <c r="AC15" s="120">
        <f>'Р.I. Обслужено_!_'!AC15</f>
        <v>0</v>
      </c>
      <c r="AD15" s="120">
        <f>'Р.I. Обслужено_!_'!AD15</f>
        <v>0</v>
      </c>
      <c r="AE15" s="120">
        <f>'Р.I. Обслужено_!_'!AE15</f>
        <v>0</v>
      </c>
      <c r="AF15" s="120">
        <f>'Р.I. Обслужено_!_'!AF15</f>
        <v>0</v>
      </c>
      <c r="AG15" s="187"/>
      <c r="AH15" s="187"/>
      <c r="AI15" s="187"/>
      <c r="AJ15" s="187"/>
    </row>
    <row r="16" spans="2:37" ht="24">
      <c r="B16" s="50" t="s">
        <v>15</v>
      </c>
      <c r="C16" s="122" t="s">
        <v>125</v>
      </c>
      <c r="D16" s="120">
        <f>'Р.I. Обслужено_!_'!D16</f>
        <v>754</v>
      </c>
      <c r="E16" s="120">
        <f>'Р.I. Обслужено_!_'!E16</f>
        <v>729</v>
      </c>
      <c r="F16" s="120">
        <f>'Р.I. Обслужено_!_'!F16</f>
        <v>410</v>
      </c>
      <c r="G16" s="120">
        <f>'Р.I. Обслужено_!_'!G16</f>
        <v>25</v>
      </c>
      <c r="H16" s="120">
        <f>'Р.I. Обслужено_!_'!H16</f>
        <v>0</v>
      </c>
      <c r="I16" s="120">
        <f>'Р.I. Обслужено_!_'!I16</f>
        <v>0</v>
      </c>
      <c r="J16" s="120">
        <f>'Р.I. Обслужено_!_'!J16</f>
        <v>0</v>
      </c>
      <c r="K16" s="120">
        <f>'Р.I. Обслужено_!_'!K16</f>
        <v>0</v>
      </c>
      <c r="L16" s="120">
        <f>'Р.I. Обслужено_!_'!L16</f>
        <v>0</v>
      </c>
      <c r="M16" s="120">
        <f>'Р.I. Обслужено_!_'!M16</f>
        <v>0</v>
      </c>
      <c r="N16" s="120">
        <f>'Р.I. Обслужено_!_'!N16</f>
        <v>0</v>
      </c>
      <c r="O16" s="120">
        <f>'Р.I. Обслужено_!_'!O16</f>
        <v>0</v>
      </c>
      <c r="P16" s="120">
        <f>'Р.I. Обслужено_!_'!P16</f>
        <v>3</v>
      </c>
      <c r="Q16" s="120">
        <f>'Р.I. Обслужено_!_'!Q16</f>
        <v>436</v>
      </c>
      <c r="R16" s="120">
        <f>'Р.I. Обслужено_!_'!R16</f>
        <v>0</v>
      </c>
      <c r="S16" s="120">
        <f>'Р.I. Обслужено_!_'!S16</f>
        <v>0</v>
      </c>
      <c r="T16" s="120">
        <f>'Р.I. Обслужено_!_'!T16</f>
        <v>0</v>
      </c>
      <c r="U16" s="120">
        <f>'Р.I. Обслужено_!_'!U16</f>
        <v>0</v>
      </c>
      <c r="V16" s="120">
        <f>'Р.I. Обслужено_!_'!V16</f>
        <v>0</v>
      </c>
      <c r="W16" s="120">
        <f>'Р.I. Обслужено_!_'!W16</f>
        <v>0</v>
      </c>
      <c r="X16" s="120">
        <f>'Р.I. Обслужено_!_'!X16</f>
        <v>315</v>
      </c>
      <c r="Y16" s="120">
        <f>'Р.I. Обслужено_!_'!Y16</f>
        <v>315</v>
      </c>
      <c r="Z16" s="120">
        <f>'Р.I. Обслужено_!_'!Z16</f>
        <v>439</v>
      </c>
      <c r="AA16" s="120">
        <f>'Р.I. Обслужено_!_'!AA16</f>
        <v>0</v>
      </c>
      <c r="AB16" s="120">
        <f>'Р.I. Обслужено_!_'!AB16</f>
        <v>632</v>
      </c>
      <c r="AC16" s="120">
        <f>'Р.I. Обслужено_!_'!AC16</f>
        <v>0</v>
      </c>
      <c r="AD16" s="120">
        <f>'Р.I. Обслужено_!_'!AD16</f>
        <v>0</v>
      </c>
      <c r="AE16" s="120">
        <f>'Р.I. Обслужено_!_'!AE16</f>
        <v>0</v>
      </c>
      <c r="AF16" s="120">
        <f>'Р.I. Обслужено_!_'!AF16</f>
        <v>0</v>
      </c>
      <c r="AG16" s="258">
        <f aca="true" t="shared" si="0" ref="AG16:AG48">IF(F16&lt;=E16,"","не верно")</f>
      </c>
      <c r="AH16" s="258">
        <f aca="true" t="shared" si="1" ref="AH16:AH48">IF(AND(J16&lt;=D16,K16&lt;=D16,L16&lt;=D16,M16&lt;=D16,N16&lt;=D16,O16&lt;=D16),"","не верно")</f>
      </c>
      <c r="AI16" s="258">
        <f>IF(SUM(P16:X16)=D16,"","не верно")</f>
      </c>
      <c r="AJ16" s="258">
        <f>IF(Y16+Z16=D16,"","не верно")</f>
      </c>
      <c r="AK16" s="258">
        <f>IF(OR(AND(D16=0,AB16=0),AND(D16&gt;0,AB16&gt;0)),"","не верно")</f>
      </c>
    </row>
    <row r="17" spans="2:37" ht="24" customHeight="1">
      <c r="B17" s="41" t="s">
        <v>16</v>
      </c>
      <c r="C17" s="80" t="s">
        <v>4</v>
      </c>
      <c r="D17" s="120">
        <f>'Р.I. Обслужено_!_'!D17</f>
        <v>114</v>
      </c>
      <c r="E17" s="120">
        <f>'Р.I. Обслужено_!_'!E17</f>
        <v>109</v>
      </c>
      <c r="F17" s="120">
        <f>'Р.I. Обслужено_!_'!F17</f>
        <v>25</v>
      </c>
      <c r="G17" s="120">
        <f>'Р.I. Обслужено_!_'!G17</f>
        <v>5</v>
      </c>
      <c r="H17" s="120">
        <f>'Р.I. Обслужено_!_'!H17</f>
        <v>0</v>
      </c>
      <c r="I17" s="120">
        <f>'Р.I. Обслужено_!_'!I17</f>
        <v>0</v>
      </c>
      <c r="J17" s="120">
        <f>'Р.I. Обслужено_!_'!J17</f>
        <v>0</v>
      </c>
      <c r="K17" s="120">
        <f>'Р.I. Обслужено_!_'!K17</f>
        <v>0</v>
      </c>
      <c r="L17" s="120">
        <f>'Р.I. Обслужено_!_'!L17</f>
        <v>0</v>
      </c>
      <c r="M17" s="120">
        <f>'Р.I. Обслужено_!_'!M17</f>
        <v>0</v>
      </c>
      <c r="N17" s="120">
        <f>'Р.I. Обслужено_!_'!N17</f>
        <v>0</v>
      </c>
      <c r="O17" s="120">
        <f>'Р.I. Обслужено_!_'!O17</f>
        <v>0</v>
      </c>
      <c r="P17" s="120">
        <f>'Р.I. Обслужено_!_'!P17</f>
        <v>0</v>
      </c>
      <c r="Q17" s="120">
        <f>'Р.I. Обслужено_!_'!Q17</f>
        <v>114</v>
      </c>
      <c r="R17" s="120">
        <f>'Р.I. Обслужено_!_'!R17</f>
        <v>0</v>
      </c>
      <c r="S17" s="120">
        <f>'Р.I. Обслужено_!_'!S17</f>
        <v>0</v>
      </c>
      <c r="T17" s="120">
        <f>'Р.I. Обслужено_!_'!T17</f>
        <v>0</v>
      </c>
      <c r="U17" s="120">
        <f>'Р.I. Обслужено_!_'!U17</f>
        <v>0</v>
      </c>
      <c r="V17" s="120">
        <f>'Р.I. Обслужено_!_'!V17</f>
        <v>0</v>
      </c>
      <c r="W17" s="120">
        <f>'Р.I. Обслужено_!_'!W17</f>
        <v>0</v>
      </c>
      <c r="X17" s="120">
        <f>'Р.I. Обслужено_!_'!X17</f>
        <v>0</v>
      </c>
      <c r="Y17" s="120">
        <f>'Р.I. Обслужено_!_'!Y17</f>
        <v>0</v>
      </c>
      <c r="Z17" s="120">
        <f>'Р.I. Обслужено_!_'!Z17</f>
        <v>114</v>
      </c>
      <c r="AA17" s="120">
        <f>'Р.I. Обслужено_!_'!AA17</f>
        <v>0</v>
      </c>
      <c r="AB17" s="120">
        <f>'Р.I. Обслужено_!_'!AB17</f>
        <v>114</v>
      </c>
      <c r="AC17" s="120">
        <f>'Р.I. Обслужено_!_'!AC17</f>
        <v>0</v>
      </c>
      <c r="AD17" s="120">
        <f>'Р.I. Обслужено_!_'!AD17</f>
        <v>0</v>
      </c>
      <c r="AE17" s="120">
        <f>'Р.I. Обслужено_!_'!AE17</f>
        <v>0</v>
      </c>
      <c r="AF17" s="120">
        <f>'Р.I. Обслужено_!_'!AF17</f>
        <v>0</v>
      </c>
      <c r="AG17" s="258">
        <f t="shared" si="0"/>
      </c>
      <c r="AH17" s="258">
        <f t="shared" si="1"/>
      </c>
      <c r="AI17" s="187"/>
      <c r="AJ17" s="187"/>
      <c r="AK17" s="258">
        <f aca="true" t="shared" si="2" ref="AK17:AK48">IF(OR(AND(D17=0,AB17=0),AND(D17&gt;0,AB17&gt;0)),"","не верно")</f>
      </c>
    </row>
    <row r="18" spans="2:37" ht="24">
      <c r="B18" s="41" t="s">
        <v>17</v>
      </c>
      <c r="C18" s="80" t="s">
        <v>81</v>
      </c>
      <c r="D18" s="120">
        <f>'Р.I. Обслужено_!_'!D18</f>
        <v>0</v>
      </c>
      <c r="E18" s="120">
        <f>'Р.I. Обслужено_!_'!E18</f>
        <v>0</v>
      </c>
      <c r="F18" s="120">
        <f>'Р.I. Обслужено_!_'!F18</f>
        <v>0</v>
      </c>
      <c r="G18" s="120">
        <f>'Р.I. Обслужено_!_'!G18</f>
        <v>0</v>
      </c>
      <c r="H18" s="120">
        <f>'Р.I. Обслужено_!_'!H18</f>
        <v>0</v>
      </c>
      <c r="I18" s="120">
        <f>'Р.I. Обслужено_!_'!I18</f>
        <v>0</v>
      </c>
      <c r="J18" s="120">
        <f>'Р.I. Обслужено_!_'!J18</f>
        <v>0</v>
      </c>
      <c r="K18" s="120">
        <f>'Р.I. Обслужено_!_'!K18</f>
        <v>0</v>
      </c>
      <c r="L18" s="120">
        <f>'Р.I. Обслужено_!_'!L18</f>
        <v>0</v>
      </c>
      <c r="M18" s="120">
        <f>'Р.I. Обслужено_!_'!M18</f>
        <v>0</v>
      </c>
      <c r="N18" s="120">
        <f>'Р.I. Обслужено_!_'!N18</f>
        <v>0</v>
      </c>
      <c r="O18" s="120">
        <f>'Р.I. Обслужено_!_'!O18</f>
        <v>0</v>
      </c>
      <c r="P18" s="120">
        <f>'Р.I. Обслужено_!_'!P18</f>
        <v>0</v>
      </c>
      <c r="Q18" s="120">
        <f>'Р.I. Обслужено_!_'!Q18</f>
        <v>0</v>
      </c>
      <c r="R18" s="120">
        <f>'Р.I. Обслужено_!_'!R18</f>
        <v>0</v>
      </c>
      <c r="S18" s="120">
        <f>'Р.I. Обслужено_!_'!S18</f>
        <v>0</v>
      </c>
      <c r="T18" s="120">
        <f>'Р.I. Обслужено_!_'!T18</f>
        <v>0</v>
      </c>
      <c r="U18" s="120">
        <f>'Р.I. Обслужено_!_'!U18</f>
        <v>0</v>
      </c>
      <c r="V18" s="120">
        <f>'Р.I. Обслужено_!_'!V18</f>
        <v>0</v>
      </c>
      <c r="W18" s="120">
        <f>'Р.I. Обслужено_!_'!W18</f>
        <v>0</v>
      </c>
      <c r="X18" s="120">
        <f>'Р.I. Обслужено_!_'!X18</f>
        <v>0</v>
      </c>
      <c r="Y18" s="120">
        <f>'Р.I. Обслужено_!_'!Y18</f>
        <v>0</v>
      </c>
      <c r="Z18" s="120">
        <f>'Р.I. Обслужено_!_'!Z18</f>
        <v>0</v>
      </c>
      <c r="AA18" s="120">
        <f>'Р.I. Обслужено_!_'!AA18</f>
        <v>0</v>
      </c>
      <c r="AB18" s="120">
        <f>'Р.I. Обслужено_!_'!AB18</f>
        <v>0</v>
      </c>
      <c r="AC18" s="120">
        <f>'Р.I. Обслужено_!_'!AC18</f>
        <v>0</v>
      </c>
      <c r="AD18" s="120">
        <f>'Р.I. Обслужено_!_'!AD18</f>
        <v>0</v>
      </c>
      <c r="AE18" s="120">
        <f>'Р.I. Обслужено_!_'!AE18</f>
        <v>0</v>
      </c>
      <c r="AF18" s="120">
        <f>'Р.I. Обслужено_!_'!AF18</f>
        <v>0</v>
      </c>
      <c r="AG18" s="258">
        <f t="shared" si="0"/>
      </c>
      <c r="AH18" s="258">
        <f t="shared" si="1"/>
      </c>
      <c r="AI18" s="187"/>
      <c r="AJ18" s="187"/>
      <c r="AK18" s="258">
        <f t="shared" si="2"/>
      </c>
    </row>
    <row r="19" spans="2:37" ht="24">
      <c r="B19" s="41" t="s">
        <v>18</v>
      </c>
      <c r="C19" s="80" t="s">
        <v>126</v>
      </c>
      <c r="D19" s="120">
        <f>'Р.I. Обслужено_!_'!D19</f>
        <v>0</v>
      </c>
      <c r="E19" s="120">
        <f>'Р.I. Обслужено_!_'!E19</f>
        <v>0</v>
      </c>
      <c r="F19" s="120">
        <f>'Р.I. Обслужено_!_'!F19</f>
        <v>0</v>
      </c>
      <c r="G19" s="120">
        <f>'Р.I. Обслужено_!_'!G19</f>
        <v>0</v>
      </c>
      <c r="H19" s="120">
        <f>'Р.I. Обслужено_!_'!H19</f>
        <v>0</v>
      </c>
      <c r="I19" s="120">
        <f>'Р.I. Обслужено_!_'!I19</f>
        <v>0</v>
      </c>
      <c r="J19" s="120">
        <f>'Р.I. Обслужено_!_'!J19</f>
        <v>0</v>
      </c>
      <c r="K19" s="120">
        <f>'Р.I. Обслужено_!_'!K19</f>
        <v>0</v>
      </c>
      <c r="L19" s="120">
        <f>'Р.I. Обслужено_!_'!L19</f>
        <v>0</v>
      </c>
      <c r="M19" s="120">
        <f>'Р.I. Обслужено_!_'!M19</f>
        <v>0</v>
      </c>
      <c r="N19" s="120">
        <f>'Р.I. Обслужено_!_'!N19</f>
        <v>0</v>
      </c>
      <c r="O19" s="120">
        <f>'Р.I. Обслужено_!_'!O19</f>
        <v>0</v>
      </c>
      <c r="P19" s="120">
        <f>'Р.I. Обслужено_!_'!P19</f>
        <v>0</v>
      </c>
      <c r="Q19" s="120">
        <f>'Р.I. Обслужено_!_'!Q19</f>
        <v>0</v>
      </c>
      <c r="R19" s="120">
        <f>'Р.I. Обслужено_!_'!R19</f>
        <v>0</v>
      </c>
      <c r="S19" s="120">
        <f>'Р.I. Обслужено_!_'!S19</f>
        <v>0</v>
      </c>
      <c r="T19" s="120">
        <f>'Р.I. Обслужено_!_'!T19</f>
        <v>0</v>
      </c>
      <c r="U19" s="120">
        <f>'Р.I. Обслужено_!_'!U19</f>
        <v>0</v>
      </c>
      <c r="V19" s="120">
        <f>'Р.I. Обслужено_!_'!V19</f>
        <v>0</v>
      </c>
      <c r="W19" s="120">
        <f>'Р.I. Обслужено_!_'!W19</f>
        <v>0</v>
      </c>
      <c r="X19" s="120">
        <f>'Р.I. Обслужено_!_'!X19</f>
        <v>0</v>
      </c>
      <c r="Y19" s="120">
        <f>'Р.I. Обслужено_!_'!Y19</f>
        <v>0</v>
      </c>
      <c r="Z19" s="120">
        <f>'Р.I. Обслужено_!_'!Z19</f>
        <v>0</v>
      </c>
      <c r="AA19" s="120">
        <f>'Р.I. Обслужено_!_'!AA19</f>
        <v>0</v>
      </c>
      <c r="AB19" s="120">
        <f>'Р.I. Обслужено_!_'!AB19</f>
        <v>0</v>
      </c>
      <c r="AC19" s="120">
        <f>'Р.I. Обслужено_!_'!AC19</f>
        <v>0</v>
      </c>
      <c r="AD19" s="120">
        <f>'Р.I. Обслужено_!_'!AD19</f>
        <v>0</v>
      </c>
      <c r="AE19" s="120">
        <f>'Р.I. Обслужено_!_'!AE19</f>
        <v>0</v>
      </c>
      <c r="AF19" s="120">
        <f>'Р.I. Обслужено_!_'!AF19</f>
        <v>0</v>
      </c>
      <c r="AG19" s="258">
        <f t="shared" si="0"/>
      </c>
      <c r="AH19" s="258">
        <f t="shared" si="1"/>
      </c>
      <c r="AI19" s="187"/>
      <c r="AJ19" s="187"/>
      <c r="AK19" s="258">
        <f t="shared" si="2"/>
      </c>
    </row>
    <row r="20" spans="2:37" ht="15.75" customHeight="1">
      <c r="B20" s="41" t="s">
        <v>19</v>
      </c>
      <c r="C20" s="80" t="s">
        <v>0</v>
      </c>
      <c r="D20" s="120">
        <f>'Р.I. Обслужено_!_'!D20</f>
        <v>0</v>
      </c>
      <c r="E20" s="120">
        <f>'Р.I. Обслужено_!_'!E20</f>
        <v>0</v>
      </c>
      <c r="F20" s="120">
        <f>'Р.I. Обслужено_!_'!F20</f>
        <v>0</v>
      </c>
      <c r="G20" s="120">
        <f>'Р.I. Обслужено_!_'!G20</f>
        <v>0</v>
      </c>
      <c r="H20" s="120">
        <f>'Р.I. Обслужено_!_'!H20</f>
        <v>0</v>
      </c>
      <c r="I20" s="120">
        <f>'Р.I. Обслужено_!_'!I20</f>
        <v>0</v>
      </c>
      <c r="J20" s="120">
        <f>'Р.I. Обслужено_!_'!J20</f>
        <v>0</v>
      </c>
      <c r="K20" s="120">
        <f>'Р.I. Обслужено_!_'!K20</f>
        <v>0</v>
      </c>
      <c r="L20" s="120">
        <f>'Р.I. Обслужено_!_'!L20</f>
        <v>0</v>
      </c>
      <c r="M20" s="120">
        <f>'Р.I. Обслужено_!_'!M20</f>
        <v>0</v>
      </c>
      <c r="N20" s="120">
        <f>'Р.I. Обслужено_!_'!N20</f>
        <v>0</v>
      </c>
      <c r="O20" s="120">
        <f>'Р.I. Обслужено_!_'!O20</f>
        <v>0</v>
      </c>
      <c r="P20" s="120">
        <f>'Р.I. Обслужено_!_'!P20</f>
        <v>0</v>
      </c>
      <c r="Q20" s="120">
        <f>'Р.I. Обслужено_!_'!Q20</f>
        <v>0</v>
      </c>
      <c r="R20" s="120">
        <f>'Р.I. Обслужено_!_'!R20</f>
        <v>0</v>
      </c>
      <c r="S20" s="120">
        <f>'Р.I. Обслужено_!_'!S20</f>
        <v>0</v>
      </c>
      <c r="T20" s="120">
        <f>'Р.I. Обслужено_!_'!T20</f>
        <v>0</v>
      </c>
      <c r="U20" s="120">
        <f>'Р.I. Обслужено_!_'!U20</f>
        <v>0</v>
      </c>
      <c r="V20" s="120">
        <f>'Р.I. Обслужено_!_'!V20</f>
        <v>0</v>
      </c>
      <c r="W20" s="120">
        <f>'Р.I. Обслужено_!_'!W20</f>
        <v>0</v>
      </c>
      <c r="X20" s="120">
        <f>'Р.I. Обслужено_!_'!X20</f>
        <v>0</v>
      </c>
      <c r="Y20" s="120">
        <f>'Р.I. Обслужено_!_'!Y20</f>
        <v>0</v>
      </c>
      <c r="Z20" s="120">
        <f>'Р.I. Обслужено_!_'!Z20</f>
        <v>0</v>
      </c>
      <c r="AA20" s="120">
        <f>'Р.I. Обслужено_!_'!AA20</f>
        <v>0</v>
      </c>
      <c r="AB20" s="120">
        <f>'Р.I. Обслужено_!_'!AB20</f>
        <v>0</v>
      </c>
      <c r="AC20" s="120">
        <f>'Р.I. Обслужено_!_'!AC20</f>
        <v>0</v>
      </c>
      <c r="AD20" s="120">
        <f>'Р.I. Обслужено_!_'!AD20</f>
        <v>0</v>
      </c>
      <c r="AE20" s="120">
        <f>'Р.I. Обслужено_!_'!AE20</f>
        <v>0</v>
      </c>
      <c r="AF20" s="120">
        <f>'Р.I. Обслужено_!_'!AF20</f>
        <v>0</v>
      </c>
      <c r="AG20" s="258">
        <f t="shared" si="0"/>
      </c>
      <c r="AH20" s="258">
        <f t="shared" si="1"/>
      </c>
      <c r="AI20" s="187"/>
      <c r="AJ20" s="187"/>
      <c r="AK20" s="187"/>
    </row>
    <row r="21" spans="2:37" ht="25.5" customHeight="1">
      <c r="B21" s="41" t="s">
        <v>20</v>
      </c>
      <c r="C21" s="80" t="s">
        <v>5</v>
      </c>
      <c r="D21" s="120">
        <f>'Р.I. Обслужено_!_'!D21</f>
        <v>0</v>
      </c>
      <c r="E21" s="120">
        <f>'Р.I. Обслужено_!_'!E21</f>
        <v>0</v>
      </c>
      <c r="F21" s="120">
        <f>'Р.I. Обслужено_!_'!F21</f>
        <v>0</v>
      </c>
      <c r="G21" s="120">
        <f>'Р.I. Обслужено_!_'!G21</f>
        <v>0</v>
      </c>
      <c r="H21" s="120">
        <f>'Р.I. Обслужено_!_'!H21</f>
        <v>0</v>
      </c>
      <c r="I21" s="120">
        <f>'Р.I. Обслужено_!_'!I21</f>
        <v>0</v>
      </c>
      <c r="J21" s="120">
        <f>'Р.I. Обслужено_!_'!J21</f>
        <v>0</v>
      </c>
      <c r="K21" s="120">
        <f>'Р.I. Обслужено_!_'!K21</f>
        <v>0</v>
      </c>
      <c r="L21" s="120">
        <f>'Р.I. Обслужено_!_'!L21</f>
        <v>0</v>
      </c>
      <c r="M21" s="120">
        <f>'Р.I. Обслужено_!_'!M21</f>
        <v>0</v>
      </c>
      <c r="N21" s="120">
        <f>'Р.I. Обслужено_!_'!N21</f>
        <v>0</v>
      </c>
      <c r="O21" s="120">
        <f>'Р.I. Обслужено_!_'!O21</f>
        <v>0</v>
      </c>
      <c r="P21" s="120">
        <f>'Р.I. Обслужено_!_'!P21</f>
        <v>0</v>
      </c>
      <c r="Q21" s="120">
        <f>'Р.I. Обслужено_!_'!Q21</f>
        <v>0</v>
      </c>
      <c r="R21" s="120">
        <f>'Р.I. Обслужено_!_'!R21</f>
        <v>0</v>
      </c>
      <c r="S21" s="120">
        <f>'Р.I. Обслужено_!_'!S21</f>
        <v>0</v>
      </c>
      <c r="T21" s="120">
        <f>'Р.I. Обслужено_!_'!T21</f>
        <v>0</v>
      </c>
      <c r="U21" s="120">
        <f>'Р.I. Обслужено_!_'!U21</f>
        <v>0</v>
      </c>
      <c r="V21" s="120">
        <f>'Р.I. Обслужено_!_'!V21</f>
        <v>0</v>
      </c>
      <c r="W21" s="120">
        <f>'Р.I. Обслужено_!_'!W21</f>
        <v>0</v>
      </c>
      <c r="X21" s="120">
        <f>'Р.I. Обслужено_!_'!X21</f>
        <v>0</v>
      </c>
      <c r="Y21" s="120">
        <f>'Р.I. Обслужено_!_'!Y21</f>
        <v>0</v>
      </c>
      <c r="Z21" s="120">
        <f>'Р.I. Обслужено_!_'!Z21</f>
        <v>0</v>
      </c>
      <c r="AA21" s="120">
        <f>'Р.I. Обслужено_!_'!AA21</f>
        <v>0</v>
      </c>
      <c r="AB21" s="120">
        <f>'Р.I. Обслужено_!_'!AB21</f>
        <v>0</v>
      </c>
      <c r="AC21" s="120">
        <f>'Р.I. Обслужено_!_'!AC21</f>
        <v>0</v>
      </c>
      <c r="AD21" s="120">
        <f>'Р.I. Обслужено_!_'!AD21</f>
        <v>0</v>
      </c>
      <c r="AE21" s="120">
        <f>'Р.I. Обслужено_!_'!AE21</f>
        <v>0</v>
      </c>
      <c r="AF21" s="120">
        <f>'Р.I. Обслужено_!_'!AF21</f>
        <v>0</v>
      </c>
      <c r="AG21" s="258">
        <f t="shared" si="0"/>
      </c>
      <c r="AH21" s="258">
        <f t="shared" si="1"/>
      </c>
      <c r="AI21" s="187"/>
      <c r="AJ21" s="187"/>
      <c r="AK21" s="258">
        <f t="shared" si="2"/>
      </c>
    </row>
    <row r="22" spans="2:37" ht="15.75" customHeight="1">
      <c r="B22" s="41" t="s">
        <v>21</v>
      </c>
      <c r="C22" s="80" t="s">
        <v>40</v>
      </c>
      <c r="D22" s="120">
        <f>'Р.I. Обслужено_!_'!D22</f>
        <v>34</v>
      </c>
      <c r="E22" s="120">
        <f>'Р.I. Обслужено_!_'!E22</f>
        <v>32</v>
      </c>
      <c r="F22" s="120">
        <f>'Р.I. Обслужено_!_'!F22</f>
        <v>19</v>
      </c>
      <c r="G22" s="120">
        <f>'Р.I. Обслужено_!_'!G22</f>
        <v>2</v>
      </c>
      <c r="H22" s="120">
        <f>'Р.I. Обслужено_!_'!H22</f>
        <v>0</v>
      </c>
      <c r="I22" s="120">
        <f>'Р.I. Обслужено_!_'!I22</f>
        <v>0</v>
      </c>
      <c r="J22" s="120">
        <f>'Р.I. Обслужено_!_'!J22</f>
        <v>0</v>
      </c>
      <c r="K22" s="120">
        <f>'Р.I. Обслужено_!_'!K22</f>
        <v>0</v>
      </c>
      <c r="L22" s="120">
        <f>'Р.I. Обслужено_!_'!L22</f>
        <v>0</v>
      </c>
      <c r="M22" s="120">
        <f>'Р.I. Обслужено_!_'!M22</f>
        <v>0</v>
      </c>
      <c r="N22" s="120">
        <f>'Р.I. Обслужено_!_'!N22</f>
        <v>0</v>
      </c>
      <c r="O22" s="120">
        <f>'Р.I. Обслужено_!_'!O22</f>
        <v>0</v>
      </c>
      <c r="P22" s="120">
        <f>'Р.I. Обслужено_!_'!P22</f>
        <v>0</v>
      </c>
      <c r="Q22" s="120">
        <f>'Р.I. Обслужено_!_'!Q22</f>
        <v>18</v>
      </c>
      <c r="R22" s="120">
        <f>'Р.I. Обслужено_!_'!R22</f>
        <v>0</v>
      </c>
      <c r="S22" s="120">
        <f>'Р.I. Обслужено_!_'!S22</f>
        <v>0</v>
      </c>
      <c r="T22" s="120">
        <f>'Р.I. Обслужено_!_'!T22</f>
        <v>0</v>
      </c>
      <c r="U22" s="120">
        <f>'Р.I. Обслужено_!_'!U22</f>
        <v>0</v>
      </c>
      <c r="V22" s="120">
        <f>'Р.I. Обслужено_!_'!V22</f>
        <v>0</v>
      </c>
      <c r="W22" s="120">
        <f>'Р.I. Обслужено_!_'!W22</f>
        <v>0</v>
      </c>
      <c r="X22" s="120">
        <f>'Р.I. Обслужено_!_'!X22</f>
        <v>16</v>
      </c>
      <c r="Y22" s="120">
        <f>'Р.I. Обслужено_!_'!Y22</f>
        <v>16</v>
      </c>
      <c r="Z22" s="120">
        <f>'Р.I. Обслужено_!_'!Z22</f>
        <v>18</v>
      </c>
      <c r="AA22" s="120">
        <f>'Р.I. Обслужено_!_'!AA22</f>
        <v>0</v>
      </c>
      <c r="AB22" s="120">
        <f>'Р.I. Обслужено_!_'!AB22</f>
        <v>29</v>
      </c>
      <c r="AC22" s="120">
        <f>'Р.I. Обслужено_!_'!AC22</f>
        <v>0</v>
      </c>
      <c r="AD22" s="120">
        <f>'Р.I. Обслужено_!_'!AD22</f>
        <v>0</v>
      </c>
      <c r="AE22" s="120">
        <f>'Р.I. Обслужено_!_'!AE22</f>
        <v>0</v>
      </c>
      <c r="AF22" s="120">
        <f>'Р.I. Обслужено_!_'!AF22</f>
        <v>0</v>
      </c>
      <c r="AG22" s="258">
        <f t="shared" si="0"/>
      </c>
      <c r="AH22" s="258">
        <f t="shared" si="1"/>
      </c>
      <c r="AI22" s="258">
        <f>IF(SUM(P22:X22)=D22,"","не верно")</f>
      </c>
      <c r="AJ22" s="258">
        <f>IF(Y22+Z22=D22,"","не верно")</f>
      </c>
      <c r="AK22" s="258">
        <f t="shared" si="2"/>
      </c>
    </row>
    <row r="23" spans="2:37" ht="16.5" customHeight="1">
      <c r="B23" s="51" t="s">
        <v>22</v>
      </c>
      <c r="C23" s="80" t="s">
        <v>93</v>
      </c>
      <c r="D23" s="120">
        <f>'Р.I. Обслужено_!_'!D23</f>
        <v>0</v>
      </c>
      <c r="E23" s="120">
        <f>'Р.I. Обслужено_!_'!E23</f>
        <v>0</v>
      </c>
      <c r="F23" s="120">
        <f>'Р.I. Обслужено_!_'!F23</f>
        <v>0</v>
      </c>
      <c r="G23" s="120">
        <f>'Р.I. Обслужено_!_'!G23</f>
        <v>0</v>
      </c>
      <c r="H23" s="120">
        <f>'Р.I. Обслужено_!_'!H23</f>
        <v>0</v>
      </c>
      <c r="I23" s="120">
        <f>'Р.I. Обслужено_!_'!I23</f>
        <v>0</v>
      </c>
      <c r="J23" s="120">
        <f>'Р.I. Обслужено_!_'!J23</f>
        <v>0</v>
      </c>
      <c r="K23" s="120">
        <f>'Р.I. Обслужено_!_'!K23</f>
        <v>0</v>
      </c>
      <c r="L23" s="120">
        <f>'Р.I. Обслужено_!_'!L23</f>
        <v>0</v>
      </c>
      <c r="M23" s="120">
        <f>'Р.I. Обслужено_!_'!M23</f>
        <v>0</v>
      </c>
      <c r="N23" s="120">
        <f>'Р.I. Обслужено_!_'!N23</f>
        <v>0</v>
      </c>
      <c r="O23" s="120">
        <f>'Р.I. Обслужено_!_'!O23</f>
        <v>0</v>
      </c>
      <c r="P23" s="120">
        <f>'Р.I. Обслужено_!_'!P23</f>
        <v>0</v>
      </c>
      <c r="Q23" s="120">
        <f>'Р.I. Обслужено_!_'!Q23</f>
        <v>0</v>
      </c>
      <c r="R23" s="120">
        <f>'Р.I. Обслужено_!_'!R23</f>
        <v>0</v>
      </c>
      <c r="S23" s="120">
        <f>'Р.I. Обслужено_!_'!S23</f>
        <v>0</v>
      </c>
      <c r="T23" s="120">
        <f>'Р.I. Обслужено_!_'!T23</f>
        <v>0</v>
      </c>
      <c r="U23" s="120">
        <f>'Р.I. Обслужено_!_'!U23</f>
        <v>0</v>
      </c>
      <c r="V23" s="120">
        <f>'Р.I. Обслужено_!_'!V23</f>
        <v>0</v>
      </c>
      <c r="W23" s="120">
        <f>'Р.I. Обслужено_!_'!W23</f>
        <v>0</v>
      </c>
      <c r="X23" s="120">
        <f>'Р.I. Обслужено_!_'!X23</f>
        <v>0</v>
      </c>
      <c r="Y23" s="120">
        <f>'Р.I. Обслужено_!_'!Y23</f>
        <v>0</v>
      </c>
      <c r="Z23" s="120">
        <f>'Р.I. Обслужено_!_'!Z23</f>
        <v>0</v>
      </c>
      <c r="AA23" s="120">
        <f>'Р.I. Обслужено_!_'!AA23</f>
        <v>0</v>
      </c>
      <c r="AB23" s="120">
        <f>'Р.I. Обслужено_!_'!AB23</f>
        <v>0</v>
      </c>
      <c r="AC23" s="120">
        <f>'Р.I. Обслужено_!_'!AC23</f>
        <v>0</v>
      </c>
      <c r="AD23" s="120">
        <f>'Р.I. Обслужено_!_'!AD23</f>
        <v>0</v>
      </c>
      <c r="AE23" s="120">
        <f>'Р.I. Обслужено_!_'!AE23</f>
        <v>0</v>
      </c>
      <c r="AF23" s="120">
        <f>'Р.I. Обслужено_!_'!AF23</f>
        <v>0</v>
      </c>
      <c r="AG23" s="258">
        <f t="shared" si="0"/>
      </c>
      <c r="AH23" s="258">
        <f t="shared" si="1"/>
      </c>
      <c r="AI23" s="258">
        <f>IF(SUM(P23:X23)=D23,"","не верно")</f>
      </c>
      <c r="AJ23" s="258">
        <f>IF(Y23+Z23=D23,"","не верно")</f>
      </c>
      <c r="AK23" s="258">
        <f t="shared" si="2"/>
      </c>
    </row>
    <row r="24" spans="2:37" ht="16.5" customHeight="1">
      <c r="B24" s="47" t="s">
        <v>23</v>
      </c>
      <c r="C24" s="80" t="s">
        <v>1</v>
      </c>
      <c r="D24" s="120">
        <f>'Р.I. Обслужено_!_'!D24</f>
        <v>4978</v>
      </c>
      <c r="E24" s="120">
        <f>'Р.I. Обслужено_!_'!E24</f>
        <v>1674</v>
      </c>
      <c r="F24" s="120">
        <f>'Р.I. Обслужено_!_'!F24</f>
        <v>336</v>
      </c>
      <c r="G24" s="120">
        <f>'Р.I. Обслужено_!_'!G24</f>
        <v>119</v>
      </c>
      <c r="H24" s="120">
        <f>'Р.I. Обслужено_!_'!H24</f>
        <v>2176</v>
      </c>
      <c r="I24" s="120">
        <f>'Р.I. Обслужено_!_'!I24</f>
        <v>1009</v>
      </c>
      <c r="J24" s="120">
        <f>'Р.I. Обслужено_!_'!J24</f>
        <v>0</v>
      </c>
      <c r="K24" s="120">
        <f>'Р.I. Обслужено_!_'!K24</f>
        <v>0</v>
      </c>
      <c r="L24" s="120">
        <f>'Р.I. Обслужено_!_'!L24</f>
        <v>0</v>
      </c>
      <c r="M24" s="120">
        <f>'Р.I. Обслужено_!_'!M24</f>
        <v>0</v>
      </c>
      <c r="N24" s="120">
        <f>'Р.I. Обслужено_!_'!N24</f>
        <v>0</v>
      </c>
      <c r="O24" s="120">
        <f>'Р.I. Обслужено_!_'!O24</f>
        <v>0</v>
      </c>
      <c r="P24" s="120">
        <f>'Р.I. Обслужено_!_'!P24</f>
        <v>0</v>
      </c>
      <c r="Q24" s="120">
        <f>'Р.I. Обслужено_!_'!Q24</f>
        <v>0</v>
      </c>
      <c r="R24" s="120">
        <f>'Р.I. Обслужено_!_'!R24</f>
        <v>0</v>
      </c>
      <c r="S24" s="120">
        <f>'Р.I. Обслужено_!_'!S24</f>
        <v>0</v>
      </c>
      <c r="T24" s="120">
        <f>'Р.I. Обслужено_!_'!T24</f>
        <v>0</v>
      </c>
      <c r="U24" s="120">
        <f>'Р.I. Обслужено_!_'!U24</f>
        <v>0</v>
      </c>
      <c r="V24" s="120">
        <f>'Р.I. Обслужено_!_'!V24</f>
        <v>0</v>
      </c>
      <c r="W24" s="120">
        <f>'Р.I. Обслужено_!_'!W24</f>
        <v>0</v>
      </c>
      <c r="X24" s="120">
        <f>'Р.I. Обслужено_!_'!X24</f>
        <v>0</v>
      </c>
      <c r="Y24" s="120">
        <f>'Р.I. Обслужено_!_'!Y24</f>
        <v>0</v>
      </c>
      <c r="Z24" s="120">
        <f>'Р.I. Обслужено_!_'!Z24</f>
        <v>0</v>
      </c>
      <c r="AA24" s="120">
        <f>'Р.I. Обслужено_!_'!AA24</f>
        <v>0</v>
      </c>
      <c r="AB24" s="120">
        <f>'Р.I. Обслужено_!_'!AB24</f>
        <v>0</v>
      </c>
      <c r="AC24" s="120">
        <f>'Р.I. Обслужено_!_'!AC24</f>
        <v>0</v>
      </c>
      <c r="AD24" s="120">
        <f>'Р.I. Обслужено_!_'!AD24</f>
        <v>0</v>
      </c>
      <c r="AE24" s="120">
        <f>'Р.I. Обслужено_!_'!AE24</f>
        <v>0</v>
      </c>
      <c r="AF24" s="120">
        <f>'Р.I. Обслужено_!_'!AF24</f>
        <v>0</v>
      </c>
      <c r="AG24" s="258">
        <f t="shared" si="0"/>
      </c>
      <c r="AH24" s="258">
        <f t="shared" si="1"/>
      </c>
      <c r="AI24" s="187"/>
      <c r="AJ24" s="187"/>
      <c r="AK24" s="187"/>
    </row>
    <row r="25" spans="2:37" ht="24">
      <c r="B25" s="47" t="s">
        <v>24</v>
      </c>
      <c r="C25" s="80" t="s">
        <v>3</v>
      </c>
      <c r="D25" s="120">
        <f>'Р.I. Обслужено_!_'!D25</f>
        <v>0</v>
      </c>
      <c r="E25" s="120">
        <f>'Р.I. Обслужено_!_'!E25</f>
        <v>0</v>
      </c>
      <c r="F25" s="120">
        <f>'Р.I. Обслужено_!_'!F25</f>
        <v>0</v>
      </c>
      <c r="G25" s="120">
        <f>'Р.I. Обслужено_!_'!G25</f>
        <v>0</v>
      </c>
      <c r="H25" s="120">
        <f>'Р.I. Обслужено_!_'!H25</f>
        <v>0</v>
      </c>
      <c r="I25" s="120">
        <f>'Р.I. Обслужено_!_'!I25</f>
        <v>0</v>
      </c>
      <c r="J25" s="120">
        <f>'Р.I. Обслужено_!_'!J25</f>
        <v>0</v>
      </c>
      <c r="K25" s="120">
        <f>'Р.I. Обслужено_!_'!K25</f>
        <v>0</v>
      </c>
      <c r="L25" s="120">
        <f>'Р.I. Обслужено_!_'!L25</f>
        <v>0</v>
      </c>
      <c r="M25" s="120">
        <f>'Р.I. Обслужено_!_'!M25</f>
        <v>0</v>
      </c>
      <c r="N25" s="120">
        <f>'Р.I. Обслужено_!_'!N25</f>
        <v>0</v>
      </c>
      <c r="O25" s="120">
        <f>'Р.I. Обслужено_!_'!O25</f>
        <v>0</v>
      </c>
      <c r="P25" s="120">
        <f>'Р.I. Обслужено_!_'!P25</f>
        <v>0</v>
      </c>
      <c r="Q25" s="120">
        <f>'Р.I. Обслужено_!_'!Q25</f>
        <v>0</v>
      </c>
      <c r="R25" s="120">
        <f>'Р.I. Обслужено_!_'!R25</f>
        <v>0</v>
      </c>
      <c r="S25" s="120">
        <f>'Р.I. Обслужено_!_'!S25</f>
        <v>0</v>
      </c>
      <c r="T25" s="120">
        <f>'Р.I. Обслужено_!_'!T25</f>
        <v>0</v>
      </c>
      <c r="U25" s="120">
        <f>'Р.I. Обслужено_!_'!U25</f>
        <v>0</v>
      </c>
      <c r="V25" s="120">
        <f>'Р.I. Обслужено_!_'!V25</f>
        <v>0</v>
      </c>
      <c r="W25" s="120">
        <f>'Р.I. Обслужено_!_'!W25</f>
        <v>0</v>
      </c>
      <c r="X25" s="120">
        <f>'Р.I. Обслужено_!_'!X25</f>
        <v>0</v>
      </c>
      <c r="Y25" s="120">
        <f>'Р.I. Обслужено_!_'!Y25</f>
        <v>0</v>
      </c>
      <c r="Z25" s="120">
        <f>'Р.I. Обслужено_!_'!Z25</f>
        <v>0</v>
      </c>
      <c r="AA25" s="120">
        <f>'Р.I. Обслужено_!_'!AA25</f>
        <v>0</v>
      </c>
      <c r="AB25" s="120">
        <f>'Р.I. Обслужено_!_'!AB25</f>
        <v>0</v>
      </c>
      <c r="AC25" s="120">
        <f>'Р.I. Обслужено_!_'!AC25</f>
        <v>0</v>
      </c>
      <c r="AD25" s="120">
        <f>'Р.I. Обслужено_!_'!AD25</f>
        <v>0</v>
      </c>
      <c r="AE25" s="120">
        <f>'Р.I. Обслужено_!_'!AE25</f>
        <v>0</v>
      </c>
      <c r="AF25" s="120">
        <f>'Р.I. Обслужено_!_'!AF25</f>
        <v>0</v>
      </c>
      <c r="AG25" s="258">
        <f t="shared" si="0"/>
      </c>
      <c r="AH25" s="258">
        <f t="shared" si="1"/>
      </c>
      <c r="AI25" s="187"/>
      <c r="AJ25" s="187"/>
      <c r="AK25" s="258">
        <f t="shared" si="2"/>
      </c>
    </row>
    <row r="26" spans="2:37" ht="24">
      <c r="B26" s="47" t="s">
        <v>25</v>
      </c>
      <c r="C26" s="80" t="s">
        <v>127</v>
      </c>
      <c r="D26" s="120">
        <f>'Р.I. Обслужено_!_'!D26</f>
        <v>0</v>
      </c>
      <c r="E26" s="120">
        <f>'Р.I. Обслужено_!_'!E26</f>
        <v>0</v>
      </c>
      <c r="F26" s="120">
        <f>'Р.I. Обслужено_!_'!F26</f>
        <v>0</v>
      </c>
      <c r="G26" s="120">
        <f>'Р.I. Обслужено_!_'!G26</f>
        <v>0</v>
      </c>
      <c r="H26" s="120">
        <f>'Р.I. Обслужено_!_'!H26</f>
        <v>0</v>
      </c>
      <c r="I26" s="120">
        <f>'Р.I. Обслужено_!_'!I26</f>
        <v>0</v>
      </c>
      <c r="J26" s="120">
        <f>'Р.I. Обслужено_!_'!J26</f>
        <v>0</v>
      </c>
      <c r="K26" s="120">
        <f>'Р.I. Обслужено_!_'!K26</f>
        <v>0</v>
      </c>
      <c r="L26" s="120">
        <f>'Р.I. Обслужено_!_'!L26</f>
        <v>0</v>
      </c>
      <c r="M26" s="120">
        <f>'Р.I. Обслужено_!_'!M26</f>
        <v>0</v>
      </c>
      <c r="N26" s="120">
        <f>'Р.I. Обслужено_!_'!N26</f>
        <v>0</v>
      </c>
      <c r="O26" s="120">
        <f>'Р.I. Обслужено_!_'!O26</f>
        <v>0</v>
      </c>
      <c r="P26" s="120">
        <f>'Р.I. Обслужено_!_'!P26</f>
        <v>0</v>
      </c>
      <c r="Q26" s="120">
        <f>'Р.I. Обслужено_!_'!Q26</f>
        <v>0</v>
      </c>
      <c r="R26" s="120">
        <f>'Р.I. Обслужено_!_'!R26</f>
        <v>0</v>
      </c>
      <c r="S26" s="120">
        <f>'Р.I. Обслужено_!_'!S26</f>
        <v>0</v>
      </c>
      <c r="T26" s="120">
        <f>'Р.I. Обслужено_!_'!T26</f>
        <v>0</v>
      </c>
      <c r="U26" s="120">
        <f>'Р.I. Обслужено_!_'!U26</f>
        <v>0</v>
      </c>
      <c r="V26" s="120">
        <f>'Р.I. Обслужено_!_'!V26</f>
        <v>0</v>
      </c>
      <c r="W26" s="120">
        <f>'Р.I. Обслужено_!_'!W26</f>
        <v>0</v>
      </c>
      <c r="X26" s="120">
        <f>'Р.I. Обслужено_!_'!X26</f>
        <v>0</v>
      </c>
      <c r="Y26" s="120">
        <f>'Р.I. Обслужено_!_'!Y26</f>
        <v>0</v>
      </c>
      <c r="Z26" s="120">
        <f>'Р.I. Обслужено_!_'!Z26</f>
        <v>0</v>
      </c>
      <c r="AA26" s="120">
        <f>'Р.I. Обслужено_!_'!AA26</f>
        <v>0</v>
      </c>
      <c r="AB26" s="120">
        <f>'Р.I. Обслужено_!_'!AB26</f>
        <v>0</v>
      </c>
      <c r="AC26" s="120">
        <f>'Р.I. Обслужено_!_'!AC26</f>
        <v>0</v>
      </c>
      <c r="AD26" s="120">
        <f>'Р.I. Обслужено_!_'!AD26</f>
        <v>0</v>
      </c>
      <c r="AE26" s="120">
        <f>'Р.I. Обслужено_!_'!AE26</f>
        <v>0</v>
      </c>
      <c r="AF26" s="120">
        <f>'Р.I. Обслужено_!_'!AF26</f>
        <v>0</v>
      </c>
      <c r="AG26" s="258">
        <f t="shared" si="0"/>
      </c>
      <c r="AH26" s="258">
        <f t="shared" si="1"/>
      </c>
      <c r="AI26" s="187"/>
      <c r="AJ26" s="187"/>
      <c r="AK26" s="187"/>
    </row>
    <row r="27" spans="2:37" ht="15" customHeight="1">
      <c r="B27" s="47" t="s">
        <v>26</v>
      </c>
      <c r="C27" s="80" t="s">
        <v>6</v>
      </c>
      <c r="D27" s="120">
        <f>'Р.I. Обслужено_!_'!D27</f>
        <v>1872</v>
      </c>
      <c r="E27" s="120">
        <f>'Р.I. Обслужено_!_'!E27</f>
        <v>0</v>
      </c>
      <c r="F27" s="120">
        <f>'Р.I. Обслужено_!_'!F27</f>
        <v>0</v>
      </c>
      <c r="G27" s="120">
        <f>'Р.I. Обслужено_!_'!G27</f>
        <v>0</v>
      </c>
      <c r="H27" s="120">
        <f>'Р.I. Обслужено_!_'!H27</f>
        <v>1872</v>
      </c>
      <c r="I27" s="120">
        <f>'Р.I. Обслужено_!_'!I27</f>
        <v>0</v>
      </c>
      <c r="J27" s="120">
        <f>'Р.I. Обслужено_!_'!J27</f>
        <v>0</v>
      </c>
      <c r="K27" s="120">
        <f>'Р.I. Обслужено_!_'!K27</f>
        <v>5</v>
      </c>
      <c r="L27" s="120">
        <f>'Р.I. Обслужено_!_'!L27</f>
        <v>5</v>
      </c>
      <c r="M27" s="120">
        <f>'Р.I. Обслужено_!_'!M27</f>
        <v>0</v>
      </c>
      <c r="N27" s="120">
        <f>'Р.I. Обслужено_!_'!N27</f>
        <v>5</v>
      </c>
      <c r="O27" s="120">
        <f>'Р.I. Обслужено_!_'!O27</f>
        <v>0</v>
      </c>
      <c r="P27" s="120">
        <f>'Р.I. Обслужено_!_'!P27</f>
        <v>0</v>
      </c>
      <c r="Q27" s="120">
        <f>'Р.I. Обслужено_!_'!Q27</f>
        <v>0</v>
      </c>
      <c r="R27" s="120">
        <f>'Р.I. Обслужено_!_'!R27</f>
        <v>0</v>
      </c>
      <c r="S27" s="120">
        <f>'Р.I. Обслужено_!_'!S27</f>
        <v>53</v>
      </c>
      <c r="T27" s="120">
        <f>'Р.I. Обслужено_!_'!T27</f>
        <v>0</v>
      </c>
      <c r="U27" s="120">
        <f>'Р.I. Обслужено_!_'!U27</f>
        <v>0</v>
      </c>
      <c r="V27" s="120">
        <f>'Р.I. Обслужено_!_'!V27</f>
        <v>0</v>
      </c>
      <c r="W27" s="120">
        <f>'Р.I. Обслужено_!_'!W27</f>
        <v>0</v>
      </c>
      <c r="X27" s="120">
        <f>'Р.I. Обслужено_!_'!X27</f>
        <v>48</v>
      </c>
      <c r="Y27" s="120">
        <f>'Р.I. Обслужено_!_'!Y27</f>
        <v>12</v>
      </c>
      <c r="Z27" s="120">
        <f>'Р.I. Обслужено_!_'!Z27</f>
        <v>89</v>
      </c>
      <c r="AA27" s="120">
        <f>'Р.I. Обслужено_!_'!AA27</f>
        <v>0</v>
      </c>
      <c r="AB27" s="120">
        <f>'Р.I. Обслужено_!_'!AB27</f>
        <v>97</v>
      </c>
      <c r="AC27" s="120">
        <f>'Р.I. Обслужено_!_'!AC27</f>
        <v>0</v>
      </c>
      <c r="AD27" s="120">
        <f>'Р.I. Обслужено_!_'!AD27</f>
        <v>0</v>
      </c>
      <c r="AE27" s="120">
        <f>'Р.I. Обслужено_!_'!AE27</f>
        <v>0</v>
      </c>
      <c r="AF27" s="120">
        <f>'Р.I. Обслужено_!_'!AF27</f>
        <v>0</v>
      </c>
      <c r="AG27" s="258">
        <f t="shared" si="0"/>
      </c>
      <c r="AH27" s="258">
        <f t="shared" si="1"/>
      </c>
      <c r="AI27" s="187"/>
      <c r="AJ27" s="187"/>
      <c r="AK27" s="258">
        <f t="shared" si="2"/>
      </c>
    </row>
    <row r="28" spans="2:37" ht="12.75">
      <c r="B28" s="41" t="s">
        <v>27</v>
      </c>
      <c r="C28" s="80" t="s">
        <v>39</v>
      </c>
      <c r="D28" s="120">
        <f>'Р.I. Обслужено_!_'!D28</f>
        <v>0</v>
      </c>
      <c r="E28" s="120">
        <f>'Р.I. Обслужено_!_'!E28</f>
        <v>0</v>
      </c>
      <c r="F28" s="120">
        <f>'Р.I. Обслужено_!_'!F28</f>
        <v>0</v>
      </c>
      <c r="G28" s="120">
        <f>'Р.I. Обслужено_!_'!G28</f>
        <v>0</v>
      </c>
      <c r="H28" s="120">
        <f>'Р.I. Обслужено_!_'!H28</f>
        <v>0</v>
      </c>
      <c r="I28" s="120">
        <f>'Р.I. Обслужено_!_'!I28</f>
        <v>0</v>
      </c>
      <c r="J28" s="120">
        <f>'Р.I. Обслужено_!_'!J28</f>
        <v>0</v>
      </c>
      <c r="K28" s="120">
        <f>'Р.I. Обслужено_!_'!K28</f>
        <v>0</v>
      </c>
      <c r="L28" s="120">
        <f>'Р.I. Обслужено_!_'!L28</f>
        <v>0</v>
      </c>
      <c r="M28" s="120">
        <f>'Р.I. Обслужено_!_'!M28</f>
        <v>0</v>
      </c>
      <c r="N28" s="120">
        <f>'Р.I. Обслужено_!_'!N28</f>
        <v>0</v>
      </c>
      <c r="O28" s="120">
        <f>'Р.I. Обслужено_!_'!O28</f>
        <v>0</v>
      </c>
      <c r="P28" s="120">
        <f>'Р.I. Обслужено_!_'!P28</f>
        <v>0</v>
      </c>
      <c r="Q28" s="120">
        <f>'Р.I. Обслужено_!_'!Q28</f>
        <v>0</v>
      </c>
      <c r="R28" s="120">
        <f>'Р.I. Обслужено_!_'!R28</f>
        <v>0</v>
      </c>
      <c r="S28" s="120">
        <f>'Р.I. Обслужено_!_'!S28</f>
        <v>0</v>
      </c>
      <c r="T28" s="120">
        <f>'Р.I. Обслужено_!_'!T28</f>
        <v>0</v>
      </c>
      <c r="U28" s="120">
        <f>'Р.I. Обслужено_!_'!U28</f>
        <v>0</v>
      </c>
      <c r="V28" s="120">
        <f>'Р.I. Обслужено_!_'!V28</f>
        <v>0</v>
      </c>
      <c r="W28" s="120">
        <f>'Р.I. Обслужено_!_'!W28</f>
        <v>0</v>
      </c>
      <c r="X28" s="120">
        <f>'Р.I. Обслужено_!_'!X28</f>
        <v>0</v>
      </c>
      <c r="Y28" s="120">
        <f>'Р.I. Обслужено_!_'!Y28</f>
        <v>0</v>
      </c>
      <c r="Z28" s="120">
        <f>'Р.I. Обслужено_!_'!Z28</f>
        <v>0</v>
      </c>
      <c r="AA28" s="120">
        <f>'Р.I. Обслужено_!_'!AA28</f>
        <v>0</v>
      </c>
      <c r="AB28" s="120">
        <f>'Р.I. Обслужено_!_'!AB28</f>
        <v>0</v>
      </c>
      <c r="AC28" s="120">
        <f>'Р.I. Обслужено_!_'!AC28</f>
        <v>0</v>
      </c>
      <c r="AD28" s="120">
        <f>'Р.I. Обслужено_!_'!AD28</f>
        <v>0</v>
      </c>
      <c r="AE28" s="120">
        <f>'Р.I. Обслужено_!_'!AE28</f>
        <v>0</v>
      </c>
      <c r="AF28" s="120">
        <f>'Р.I. Обслужено_!_'!AF28</f>
        <v>0</v>
      </c>
      <c r="AG28" s="258">
        <f t="shared" si="0"/>
      </c>
      <c r="AH28" s="258">
        <f t="shared" si="1"/>
      </c>
      <c r="AI28" s="187"/>
      <c r="AJ28" s="187"/>
      <c r="AK28" s="187"/>
    </row>
    <row r="29" spans="2:37" ht="24.75" customHeight="1">
      <c r="B29" s="41" t="s">
        <v>28</v>
      </c>
      <c r="C29" s="80" t="s">
        <v>84</v>
      </c>
      <c r="D29" s="120">
        <f>'Р.I. Обслужено_!_'!D29</f>
        <v>0</v>
      </c>
      <c r="E29" s="120">
        <f>'Р.I. Обслужено_!_'!E29</f>
        <v>0</v>
      </c>
      <c r="F29" s="120">
        <f>'Р.I. Обслужено_!_'!F29</f>
        <v>0</v>
      </c>
      <c r="G29" s="120">
        <f>'Р.I. Обслужено_!_'!G29</f>
        <v>0</v>
      </c>
      <c r="H29" s="120">
        <f>'Р.I. Обслужено_!_'!H29</f>
        <v>0</v>
      </c>
      <c r="I29" s="120">
        <f>'Р.I. Обслужено_!_'!I29</f>
        <v>0</v>
      </c>
      <c r="J29" s="120">
        <f>'Р.I. Обслужено_!_'!J29</f>
        <v>0</v>
      </c>
      <c r="K29" s="120">
        <f>'Р.I. Обслужено_!_'!K29</f>
        <v>0</v>
      </c>
      <c r="L29" s="120">
        <f>'Р.I. Обслужено_!_'!L29</f>
        <v>0</v>
      </c>
      <c r="M29" s="120">
        <f>'Р.I. Обслужено_!_'!M29</f>
        <v>0</v>
      </c>
      <c r="N29" s="120">
        <f>'Р.I. Обслужено_!_'!N29</f>
        <v>0</v>
      </c>
      <c r="O29" s="120">
        <f>'Р.I. Обслужено_!_'!O29</f>
        <v>0</v>
      </c>
      <c r="P29" s="120">
        <f>'Р.I. Обслужено_!_'!P29</f>
        <v>0</v>
      </c>
      <c r="Q29" s="120">
        <f>'Р.I. Обслужено_!_'!Q29</f>
        <v>0</v>
      </c>
      <c r="R29" s="120">
        <f>'Р.I. Обслужено_!_'!R29</f>
        <v>0</v>
      </c>
      <c r="S29" s="120">
        <f>'Р.I. Обслужено_!_'!S29</f>
        <v>0</v>
      </c>
      <c r="T29" s="120">
        <f>'Р.I. Обслужено_!_'!T29</f>
        <v>0</v>
      </c>
      <c r="U29" s="120">
        <f>'Р.I. Обслужено_!_'!U29</f>
        <v>0</v>
      </c>
      <c r="V29" s="120">
        <f>'Р.I. Обслужено_!_'!V29</f>
        <v>0</v>
      </c>
      <c r="W29" s="120">
        <f>'Р.I. Обслужено_!_'!W29</f>
        <v>0</v>
      </c>
      <c r="X29" s="120">
        <f>'Р.I. Обслужено_!_'!X29</f>
        <v>0</v>
      </c>
      <c r="Y29" s="120">
        <f>'Р.I. Обслужено_!_'!Y29</f>
        <v>0</v>
      </c>
      <c r="Z29" s="120">
        <f>'Р.I. Обслужено_!_'!Z29</f>
        <v>0</v>
      </c>
      <c r="AA29" s="120">
        <f>'Р.I. Обслужено_!_'!AA29</f>
        <v>0</v>
      </c>
      <c r="AB29" s="120">
        <f>'Р.I. Обслужено_!_'!AB29</f>
        <v>0</v>
      </c>
      <c r="AC29" s="120">
        <f>'Р.I. Обслужено_!_'!AC29</f>
        <v>0</v>
      </c>
      <c r="AD29" s="120">
        <f>'Р.I. Обслужено_!_'!AD29</f>
        <v>0</v>
      </c>
      <c r="AE29" s="120">
        <f>'Р.I. Обслужено_!_'!AE29</f>
        <v>0</v>
      </c>
      <c r="AF29" s="120">
        <f>'Р.I. Обслужено_!_'!AF29</f>
        <v>0</v>
      </c>
      <c r="AG29" s="258">
        <f t="shared" si="0"/>
      </c>
      <c r="AH29" s="258"/>
      <c r="AI29" s="187"/>
      <c r="AJ29" s="187"/>
      <c r="AK29" s="258">
        <f t="shared" si="2"/>
      </c>
    </row>
    <row r="30" spans="2:37" ht="24">
      <c r="B30" s="52" t="s">
        <v>29</v>
      </c>
      <c r="C30" s="80" t="s">
        <v>2</v>
      </c>
      <c r="D30" s="120">
        <f>'Р.I. Обслужено_!_'!D30</f>
        <v>0</v>
      </c>
      <c r="E30" s="120">
        <f>'Р.I. Обслужено_!_'!E30</f>
        <v>0</v>
      </c>
      <c r="F30" s="120">
        <f>'Р.I. Обслужено_!_'!F30</f>
        <v>0</v>
      </c>
      <c r="G30" s="120">
        <f>'Р.I. Обслужено_!_'!G30</f>
        <v>0</v>
      </c>
      <c r="H30" s="120">
        <f>'Р.I. Обслужено_!_'!H30</f>
        <v>0</v>
      </c>
      <c r="I30" s="120">
        <f>'Р.I. Обслужено_!_'!I30</f>
        <v>0</v>
      </c>
      <c r="J30" s="120">
        <f>'Р.I. Обслужено_!_'!J30</f>
        <v>0</v>
      </c>
      <c r="K30" s="120">
        <f>'Р.I. Обслужено_!_'!K30</f>
        <v>0</v>
      </c>
      <c r="L30" s="120">
        <f>'Р.I. Обслужено_!_'!L30</f>
        <v>0</v>
      </c>
      <c r="M30" s="120">
        <f>'Р.I. Обслужено_!_'!M30</f>
        <v>0</v>
      </c>
      <c r="N30" s="120">
        <f>'Р.I. Обслужено_!_'!N30</f>
        <v>0</v>
      </c>
      <c r="O30" s="120">
        <f>'Р.I. Обслужено_!_'!O30</f>
        <v>0</v>
      </c>
      <c r="P30" s="120">
        <f>'Р.I. Обслужено_!_'!P30</f>
        <v>0</v>
      </c>
      <c r="Q30" s="120">
        <f>'Р.I. Обслужено_!_'!Q30</f>
        <v>0</v>
      </c>
      <c r="R30" s="120">
        <f>'Р.I. Обслужено_!_'!R30</f>
        <v>0</v>
      </c>
      <c r="S30" s="120">
        <f>'Р.I. Обслужено_!_'!S30</f>
        <v>0</v>
      </c>
      <c r="T30" s="120">
        <f>'Р.I. Обслужено_!_'!T30</f>
        <v>0</v>
      </c>
      <c r="U30" s="120">
        <f>'Р.I. Обслужено_!_'!U30</f>
        <v>0</v>
      </c>
      <c r="V30" s="120">
        <f>'Р.I. Обслужено_!_'!V30</f>
        <v>0</v>
      </c>
      <c r="W30" s="120">
        <f>'Р.I. Обслужено_!_'!W30</f>
        <v>0</v>
      </c>
      <c r="X30" s="120">
        <f>'Р.I. Обслужено_!_'!X30</f>
        <v>0</v>
      </c>
      <c r="Y30" s="120">
        <f>'Р.I. Обслужено_!_'!Y30</f>
        <v>0</v>
      </c>
      <c r="Z30" s="120">
        <f>'Р.I. Обслужено_!_'!Z30</f>
        <v>0</v>
      </c>
      <c r="AA30" s="120">
        <f>'Р.I. Обслужено_!_'!AA30</f>
        <v>0</v>
      </c>
      <c r="AB30" s="120">
        <f>'Р.I. Обслужено_!_'!AB30</f>
        <v>0</v>
      </c>
      <c r="AC30" s="120">
        <f>'Р.I. Обслужено_!_'!AC30</f>
        <v>0</v>
      </c>
      <c r="AD30" s="120">
        <f>'Р.I. Обслужено_!_'!AD30</f>
        <v>0</v>
      </c>
      <c r="AE30" s="120">
        <f>'Р.I. Обслужено_!_'!AE30</f>
        <v>0</v>
      </c>
      <c r="AF30" s="120">
        <f>'Р.I. Обслужено_!_'!AF30</f>
        <v>0</v>
      </c>
      <c r="AG30" s="258">
        <f t="shared" si="0"/>
      </c>
      <c r="AH30" s="258">
        <f t="shared" si="1"/>
      </c>
      <c r="AI30" s="187"/>
      <c r="AJ30" s="187"/>
      <c r="AK30" s="258">
        <f t="shared" si="2"/>
      </c>
    </row>
    <row r="31" spans="2:37" ht="27.75" customHeight="1">
      <c r="B31" s="53">
        <v>2</v>
      </c>
      <c r="C31" s="81" t="s">
        <v>42</v>
      </c>
      <c r="D31" s="120">
        <f>'Р.I. Обслужено_!_'!D31</f>
        <v>0</v>
      </c>
      <c r="E31" s="120">
        <f>'Р.I. Обслужено_!_'!E31</f>
        <v>0</v>
      </c>
      <c r="F31" s="120">
        <f>'Р.I. Обслужено_!_'!F31</f>
        <v>0</v>
      </c>
      <c r="G31" s="120">
        <f>'Р.I. Обслужено_!_'!G31</f>
        <v>0</v>
      </c>
      <c r="H31" s="120">
        <f>'Р.I. Обслужено_!_'!H31</f>
        <v>0</v>
      </c>
      <c r="I31" s="120">
        <f>'Р.I. Обслужено_!_'!I31</f>
        <v>0</v>
      </c>
      <c r="J31" s="120">
        <f>'Р.I. Обслужено_!_'!J31</f>
        <v>0</v>
      </c>
      <c r="K31" s="120">
        <f>'Р.I. Обслужено_!_'!K31</f>
        <v>0</v>
      </c>
      <c r="L31" s="120">
        <f>'Р.I. Обслужено_!_'!L31</f>
        <v>0</v>
      </c>
      <c r="M31" s="120">
        <f>'Р.I. Обслужено_!_'!M31</f>
        <v>0</v>
      </c>
      <c r="N31" s="120">
        <f>'Р.I. Обслужено_!_'!N31</f>
        <v>0</v>
      </c>
      <c r="O31" s="120">
        <f>'Р.I. Обслужено_!_'!O31</f>
        <v>0</v>
      </c>
      <c r="P31" s="120">
        <f>'Р.I. Обслужено_!_'!P31</f>
        <v>0</v>
      </c>
      <c r="Q31" s="120">
        <f>'Р.I. Обслужено_!_'!Q31</f>
        <v>0</v>
      </c>
      <c r="R31" s="120">
        <f>'Р.I. Обслужено_!_'!R31</f>
        <v>0</v>
      </c>
      <c r="S31" s="120">
        <f>'Р.I. Обслужено_!_'!S31</f>
        <v>0</v>
      </c>
      <c r="T31" s="120">
        <f>'Р.I. Обслужено_!_'!T31</f>
        <v>0</v>
      </c>
      <c r="U31" s="120">
        <f>'Р.I. Обслужено_!_'!U31</f>
        <v>0</v>
      </c>
      <c r="V31" s="120">
        <f>'Р.I. Обслужено_!_'!V31</f>
        <v>0</v>
      </c>
      <c r="W31" s="120">
        <f>'Р.I. Обслужено_!_'!W31</f>
        <v>0</v>
      </c>
      <c r="X31" s="120">
        <f>'Р.I. Обслужено_!_'!X31</f>
        <v>0</v>
      </c>
      <c r="Y31" s="120">
        <f>'Р.I. Обслужено_!_'!Y31</f>
        <v>0</v>
      </c>
      <c r="Z31" s="120">
        <f>'Р.I. Обслужено_!_'!Z31</f>
        <v>0</v>
      </c>
      <c r="AA31" s="120">
        <f>'Р.I. Обслужено_!_'!AA31</f>
        <v>0</v>
      </c>
      <c r="AB31" s="120">
        <f>'Р.I. Обслужено_!_'!AB31</f>
        <v>0</v>
      </c>
      <c r="AC31" s="120">
        <f>'Р.I. Обслужено_!_'!AC31</f>
        <v>0</v>
      </c>
      <c r="AD31" s="120">
        <f>'Р.I. Обслужено_!_'!AD31</f>
        <v>0</v>
      </c>
      <c r="AE31" s="120">
        <f>'Р.I. Обслужено_!_'!AE31</f>
        <v>0</v>
      </c>
      <c r="AF31" s="120">
        <f>'Р.I. Обслужено_!_'!AF31</f>
        <v>0</v>
      </c>
      <c r="AG31" s="258">
        <f t="shared" si="0"/>
      </c>
      <c r="AH31" s="258">
        <f t="shared" si="1"/>
      </c>
      <c r="AI31" s="187"/>
      <c r="AJ31" s="187"/>
      <c r="AK31" s="258">
        <f t="shared" si="2"/>
      </c>
    </row>
    <row r="32" spans="2:37" ht="24">
      <c r="B32" s="53">
        <v>3</v>
      </c>
      <c r="C32" s="103" t="s">
        <v>11</v>
      </c>
      <c r="D32" s="120">
        <f>'Р.I. Обслужено_!_'!D32</f>
        <v>0</v>
      </c>
      <c r="E32" s="120">
        <f>'Р.I. Обслужено_!_'!E32</f>
        <v>0</v>
      </c>
      <c r="F32" s="120">
        <f>'Р.I. Обслужено_!_'!F32</f>
        <v>0</v>
      </c>
      <c r="G32" s="120">
        <f>'Р.I. Обслужено_!_'!G32</f>
        <v>0</v>
      </c>
      <c r="H32" s="120">
        <f>'Р.I. Обслужено_!_'!H32</f>
        <v>0</v>
      </c>
      <c r="I32" s="120">
        <f>'Р.I. Обслужено_!_'!I32</f>
        <v>0</v>
      </c>
      <c r="J32" s="120">
        <f>'Р.I. Обслужено_!_'!J32</f>
        <v>0</v>
      </c>
      <c r="K32" s="120">
        <f>'Р.I. Обслужено_!_'!K32</f>
        <v>0</v>
      </c>
      <c r="L32" s="120">
        <f>'Р.I. Обслужено_!_'!L32</f>
        <v>0</v>
      </c>
      <c r="M32" s="120">
        <f>'Р.I. Обслужено_!_'!M32</f>
        <v>0</v>
      </c>
      <c r="N32" s="120">
        <f>'Р.I. Обслужено_!_'!N32</f>
        <v>0</v>
      </c>
      <c r="O32" s="120">
        <f>'Р.I. Обслужено_!_'!O32</f>
        <v>0</v>
      </c>
      <c r="P32" s="120">
        <f>'Р.I. Обслужено_!_'!P32</f>
        <v>0</v>
      </c>
      <c r="Q32" s="120">
        <f>'Р.I. Обслужено_!_'!Q32</f>
        <v>0</v>
      </c>
      <c r="R32" s="120">
        <f>'Р.I. Обслужено_!_'!R32</f>
        <v>0</v>
      </c>
      <c r="S32" s="120">
        <f>'Р.I. Обслужено_!_'!S32</f>
        <v>0</v>
      </c>
      <c r="T32" s="120">
        <f>'Р.I. Обслужено_!_'!T32</f>
        <v>0</v>
      </c>
      <c r="U32" s="120">
        <f>'Р.I. Обслужено_!_'!U32</f>
        <v>0</v>
      </c>
      <c r="V32" s="120">
        <f>'Р.I. Обслужено_!_'!V32</f>
        <v>0</v>
      </c>
      <c r="W32" s="120">
        <f>'Р.I. Обслужено_!_'!W32</f>
        <v>0</v>
      </c>
      <c r="X32" s="120">
        <f>'Р.I. Обслужено_!_'!X32</f>
        <v>0</v>
      </c>
      <c r="Y32" s="120">
        <f>'Р.I. Обслужено_!_'!Y32</f>
        <v>0</v>
      </c>
      <c r="Z32" s="120">
        <f>'Р.I. Обслужено_!_'!Z32</f>
        <v>0</v>
      </c>
      <c r="AA32" s="120">
        <f>'Р.I. Обслужено_!_'!AA32</f>
        <v>0</v>
      </c>
      <c r="AB32" s="120">
        <f>'Р.I. Обслужено_!_'!AB32</f>
        <v>0</v>
      </c>
      <c r="AC32" s="120">
        <f>'Р.I. Обслужено_!_'!AC32</f>
        <v>0</v>
      </c>
      <c r="AD32" s="120">
        <f>'Р.I. Обслужено_!_'!AD32</f>
        <v>0</v>
      </c>
      <c r="AE32" s="120">
        <f>'Р.I. Обслужено_!_'!AE32</f>
        <v>0</v>
      </c>
      <c r="AF32" s="120">
        <f>'Р.I. Обслужено_!_'!AF32</f>
        <v>0</v>
      </c>
      <c r="AG32" s="258">
        <f t="shared" si="0"/>
      </c>
      <c r="AH32" s="258">
        <f t="shared" si="1"/>
      </c>
      <c r="AI32" s="187"/>
      <c r="AJ32" s="187"/>
      <c r="AK32" s="258">
        <f>IF(OR(AND(D32=0,AB32=0),AND(D32&gt;0,AB32&gt;0)),"","не верно")</f>
      </c>
    </row>
    <row r="33" spans="2:37" ht="12.75">
      <c r="B33" s="54" t="s">
        <v>56</v>
      </c>
      <c r="C33" s="80" t="s">
        <v>40</v>
      </c>
      <c r="D33" s="120">
        <f>'Р.I. Обслужено_!_'!D33</f>
        <v>0</v>
      </c>
      <c r="E33" s="120">
        <f>'Р.I. Обслужено_!_'!E33</f>
        <v>0</v>
      </c>
      <c r="F33" s="120">
        <f>'Р.I. Обслужено_!_'!F33</f>
        <v>0</v>
      </c>
      <c r="G33" s="120">
        <f>'Р.I. Обслужено_!_'!G33</f>
        <v>0</v>
      </c>
      <c r="H33" s="120">
        <f>'Р.I. Обслужено_!_'!H33</f>
        <v>0</v>
      </c>
      <c r="I33" s="120">
        <f>'Р.I. Обслужено_!_'!I33</f>
        <v>0</v>
      </c>
      <c r="J33" s="120">
        <f>'Р.I. Обслужено_!_'!J33</f>
        <v>0</v>
      </c>
      <c r="K33" s="120">
        <f>'Р.I. Обслужено_!_'!K33</f>
        <v>0</v>
      </c>
      <c r="L33" s="120">
        <f>'Р.I. Обслужено_!_'!L33</f>
        <v>0</v>
      </c>
      <c r="M33" s="120">
        <f>'Р.I. Обслужено_!_'!M33</f>
        <v>0</v>
      </c>
      <c r="N33" s="120">
        <f>'Р.I. Обслужено_!_'!N33</f>
        <v>0</v>
      </c>
      <c r="O33" s="120">
        <f>'Р.I. Обслужено_!_'!O33</f>
        <v>0</v>
      </c>
      <c r="P33" s="120">
        <f>'Р.I. Обслужено_!_'!P33</f>
        <v>0</v>
      </c>
      <c r="Q33" s="120">
        <f>'Р.I. Обслужено_!_'!Q33</f>
        <v>0</v>
      </c>
      <c r="R33" s="120">
        <f>'Р.I. Обслужено_!_'!R33</f>
        <v>0</v>
      </c>
      <c r="S33" s="120">
        <f>'Р.I. Обслужено_!_'!S33</f>
        <v>0</v>
      </c>
      <c r="T33" s="120">
        <f>'Р.I. Обслужено_!_'!T33</f>
        <v>0</v>
      </c>
      <c r="U33" s="120">
        <f>'Р.I. Обслужено_!_'!U33</f>
        <v>0</v>
      </c>
      <c r="V33" s="120">
        <f>'Р.I. Обслужено_!_'!V33</f>
        <v>0</v>
      </c>
      <c r="W33" s="120">
        <f>'Р.I. Обслужено_!_'!W33</f>
        <v>0</v>
      </c>
      <c r="X33" s="120">
        <f>'Р.I. Обслужено_!_'!X33</f>
        <v>0</v>
      </c>
      <c r="Y33" s="120">
        <f>'Р.I. Обслужено_!_'!Y33</f>
        <v>0</v>
      </c>
      <c r="Z33" s="120">
        <f>'Р.I. Обслужено_!_'!Z33</f>
        <v>0</v>
      </c>
      <c r="AA33" s="120">
        <f>'Р.I. Обслужено_!_'!AA33</f>
        <v>0</v>
      </c>
      <c r="AB33" s="120">
        <f>'Р.I. Обслужено_!_'!AB33</f>
        <v>0</v>
      </c>
      <c r="AC33" s="120">
        <f>'Р.I. Обслужено_!_'!AC33</f>
        <v>0</v>
      </c>
      <c r="AD33" s="120">
        <f>'Р.I. Обслужено_!_'!AD33</f>
        <v>0</v>
      </c>
      <c r="AE33" s="120">
        <f>'Р.I. Обслужено_!_'!AE33</f>
        <v>0</v>
      </c>
      <c r="AF33" s="120">
        <f>'Р.I. Обслужено_!_'!AF33</f>
        <v>0</v>
      </c>
      <c r="AG33" s="258">
        <f t="shared" si="0"/>
      </c>
      <c r="AH33" s="258">
        <f>IF(AND(J33&lt;=D33,K33&lt;=D33,L33&lt;=D33,M33&lt;=D33,N33&lt;=D33,O33&lt;=D33),"","не верно")</f>
      </c>
      <c r="AI33" s="258">
        <f>IF(SUM(P33:X33)=D33,"","не верно")</f>
      </c>
      <c r="AJ33" s="258">
        <f>IF(Y33+Z33=D33,"","не верно")</f>
      </c>
      <c r="AK33" s="258">
        <f t="shared" si="2"/>
      </c>
    </row>
    <row r="34" spans="2:37" ht="12.75">
      <c r="B34" s="54" t="s">
        <v>57</v>
      </c>
      <c r="C34" s="80" t="s">
        <v>41</v>
      </c>
      <c r="D34" s="120">
        <f>'Р.I. Обслужено_!_'!D34</f>
        <v>0</v>
      </c>
      <c r="E34" s="120">
        <f>'Р.I. Обслужено_!_'!E34</f>
        <v>0</v>
      </c>
      <c r="F34" s="120">
        <f>'Р.I. Обслужено_!_'!F34</f>
        <v>0</v>
      </c>
      <c r="G34" s="120">
        <f>'Р.I. Обслужено_!_'!G34</f>
        <v>0</v>
      </c>
      <c r="H34" s="120">
        <f>'Р.I. Обслужено_!_'!H34</f>
        <v>0</v>
      </c>
      <c r="I34" s="120">
        <f>'Р.I. Обслужено_!_'!I34</f>
        <v>0</v>
      </c>
      <c r="J34" s="120">
        <f>'Р.I. Обслужено_!_'!J34</f>
        <v>0</v>
      </c>
      <c r="K34" s="120">
        <f>'Р.I. Обслужено_!_'!K34</f>
        <v>0</v>
      </c>
      <c r="L34" s="120">
        <f>'Р.I. Обслужено_!_'!L34</f>
        <v>0</v>
      </c>
      <c r="M34" s="120">
        <f>'Р.I. Обслужено_!_'!M34</f>
        <v>0</v>
      </c>
      <c r="N34" s="120">
        <f>'Р.I. Обслужено_!_'!N34</f>
        <v>0</v>
      </c>
      <c r="O34" s="120">
        <f>'Р.I. Обслужено_!_'!O34</f>
        <v>0</v>
      </c>
      <c r="P34" s="120">
        <f>'Р.I. Обслужено_!_'!P34</f>
        <v>0</v>
      </c>
      <c r="Q34" s="120">
        <f>'Р.I. Обслужено_!_'!Q34</f>
        <v>0</v>
      </c>
      <c r="R34" s="120">
        <f>'Р.I. Обслужено_!_'!R34</f>
        <v>0</v>
      </c>
      <c r="S34" s="120">
        <f>'Р.I. Обслужено_!_'!S34</f>
        <v>0</v>
      </c>
      <c r="T34" s="120">
        <f>'Р.I. Обслужено_!_'!T34</f>
        <v>0</v>
      </c>
      <c r="U34" s="120">
        <f>'Р.I. Обслужено_!_'!U34</f>
        <v>0</v>
      </c>
      <c r="V34" s="120">
        <f>'Р.I. Обслужено_!_'!V34</f>
        <v>0</v>
      </c>
      <c r="W34" s="120">
        <f>'Р.I. Обслужено_!_'!W34</f>
        <v>0</v>
      </c>
      <c r="X34" s="120">
        <f>'Р.I. Обслужено_!_'!X34</f>
        <v>0</v>
      </c>
      <c r="Y34" s="120">
        <f>'Р.I. Обслужено_!_'!Y34</f>
        <v>0</v>
      </c>
      <c r="Z34" s="120">
        <f>'Р.I. Обслужено_!_'!Z34</f>
        <v>0</v>
      </c>
      <c r="AA34" s="120">
        <f>'Р.I. Обслужено_!_'!AA34</f>
        <v>0</v>
      </c>
      <c r="AB34" s="120">
        <f>'Р.I. Обслужено_!_'!AB34</f>
        <v>0</v>
      </c>
      <c r="AC34" s="120">
        <f>'Р.I. Обслужено_!_'!AC34</f>
        <v>0</v>
      </c>
      <c r="AD34" s="120">
        <f>'Р.I. Обслужено_!_'!AD34</f>
        <v>0</v>
      </c>
      <c r="AE34" s="120">
        <f>'Р.I. Обслужено_!_'!AE34</f>
        <v>0</v>
      </c>
      <c r="AF34" s="120">
        <f>'Р.I. Обслужено_!_'!AF34</f>
        <v>0</v>
      </c>
      <c r="AG34" s="258">
        <f t="shared" si="0"/>
      </c>
      <c r="AH34" s="258">
        <f t="shared" si="1"/>
      </c>
      <c r="AI34" s="187"/>
      <c r="AJ34" s="187"/>
      <c r="AK34" s="258">
        <f t="shared" si="2"/>
      </c>
    </row>
    <row r="35" spans="2:37" ht="12.75">
      <c r="B35" s="54" t="s">
        <v>58</v>
      </c>
      <c r="C35" s="80" t="s">
        <v>39</v>
      </c>
      <c r="D35" s="120">
        <f>'Р.I. Обслужено_!_'!D35</f>
        <v>0</v>
      </c>
      <c r="E35" s="120">
        <f>'Р.I. Обслужено_!_'!E35</f>
        <v>0</v>
      </c>
      <c r="F35" s="120">
        <f>'Р.I. Обслужено_!_'!F35</f>
        <v>0</v>
      </c>
      <c r="G35" s="120">
        <f>'Р.I. Обслужено_!_'!G35</f>
        <v>0</v>
      </c>
      <c r="H35" s="120">
        <f>'Р.I. Обслужено_!_'!H35</f>
        <v>0</v>
      </c>
      <c r="I35" s="120">
        <f>'Р.I. Обслужено_!_'!I35</f>
        <v>0</v>
      </c>
      <c r="J35" s="120">
        <f>'Р.I. Обслужено_!_'!J35</f>
        <v>0</v>
      </c>
      <c r="K35" s="120">
        <f>'Р.I. Обслужено_!_'!K35</f>
        <v>0</v>
      </c>
      <c r="L35" s="120">
        <f>'Р.I. Обслужено_!_'!L35</f>
        <v>0</v>
      </c>
      <c r="M35" s="120">
        <f>'Р.I. Обслужено_!_'!M35</f>
        <v>0</v>
      </c>
      <c r="N35" s="120">
        <f>'Р.I. Обслужено_!_'!N35</f>
        <v>0</v>
      </c>
      <c r="O35" s="120">
        <f>'Р.I. Обслужено_!_'!O35</f>
        <v>0</v>
      </c>
      <c r="P35" s="120">
        <f>'Р.I. Обслужено_!_'!P35</f>
        <v>0</v>
      </c>
      <c r="Q35" s="120">
        <f>'Р.I. Обслужено_!_'!Q35</f>
        <v>0</v>
      </c>
      <c r="R35" s="120">
        <f>'Р.I. Обслужено_!_'!R35</f>
        <v>0</v>
      </c>
      <c r="S35" s="120">
        <f>'Р.I. Обслужено_!_'!S35</f>
        <v>0</v>
      </c>
      <c r="T35" s="120">
        <f>'Р.I. Обслужено_!_'!T35</f>
        <v>0</v>
      </c>
      <c r="U35" s="120">
        <f>'Р.I. Обслужено_!_'!U35</f>
        <v>0</v>
      </c>
      <c r="V35" s="120">
        <f>'Р.I. Обслужено_!_'!V35</f>
        <v>0</v>
      </c>
      <c r="W35" s="120">
        <f>'Р.I. Обслужено_!_'!W35</f>
        <v>0</v>
      </c>
      <c r="X35" s="120">
        <f>'Р.I. Обслужено_!_'!X35</f>
        <v>0</v>
      </c>
      <c r="Y35" s="120">
        <f>'Р.I. Обслужено_!_'!Y35</f>
        <v>0</v>
      </c>
      <c r="Z35" s="120">
        <f>'Р.I. Обслужено_!_'!Z35</f>
        <v>0</v>
      </c>
      <c r="AA35" s="120">
        <f>'Р.I. Обслужено_!_'!AA35</f>
        <v>0</v>
      </c>
      <c r="AB35" s="120">
        <f>'Р.I. Обслужено_!_'!AB35</f>
        <v>0</v>
      </c>
      <c r="AC35" s="120">
        <f>'Р.I. Обслужено_!_'!AC35</f>
        <v>0</v>
      </c>
      <c r="AD35" s="120">
        <f>'Р.I. Обслужено_!_'!AD35</f>
        <v>0</v>
      </c>
      <c r="AE35" s="120">
        <f>'Р.I. Обслужено_!_'!AE35</f>
        <v>0</v>
      </c>
      <c r="AF35" s="120">
        <f>'Р.I. Обслужено_!_'!AF35</f>
        <v>0</v>
      </c>
      <c r="AG35" s="258">
        <f t="shared" si="0"/>
      </c>
      <c r="AH35" s="258"/>
      <c r="AI35" s="187"/>
      <c r="AJ35" s="187"/>
      <c r="AK35" s="187"/>
    </row>
    <row r="36" spans="2:37" ht="12.75">
      <c r="B36" s="48"/>
      <c r="C36" s="103" t="s">
        <v>79</v>
      </c>
      <c r="D36" s="120">
        <f>'Р.I. Обслужено_!_'!D36</f>
        <v>0</v>
      </c>
      <c r="E36" s="120">
        <f>'Р.I. Обслужено_!_'!E36</f>
        <v>0</v>
      </c>
      <c r="F36" s="120">
        <f>'Р.I. Обслужено_!_'!F36</f>
        <v>0</v>
      </c>
      <c r="G36" s="120">
        <f>'Р.I. Обслужено_!_'!G36</f>
        <v>0</v>
      </c>
      <c r="H36" s="120">
        <f>'Р.I. Обслужено_!_'!H36</f>
        <v>0</v>
      </c>
      <c r="I36" s="120">
        <f>'Р.I. Обслужено_!_'!I36</f>
        <v>0</v>
      </c>
      <c r="J36" s="120">
        <f>'Р.I. Обслужено_!_'!J36</f>
        <v>0</v>
      </c>
      <c r="K36" s="120">
        <f>'Р.I. Обслужено_!_'!K36</f>
        <v>0</v>
      </c>
      <c r="L36" s="120">
        <f>'Р.I. Обслужено_!_'!L36</f>
        <v>0</v>
      </c>
      <c r="M36" s="120">
        <f>'Р.I. Обслужено_!_'!M36</f>
        <v>0</v>
      </c>
      <c r="N36" s="120">
        <f>'Р.I. Обслужено_!_'!N36</f>
        <v>0</v>
      </c>
      <c r="O36" s="120">
        <f>'Р.I. Обслужено_!_'!O36</f>
        <v>0</v>
      </c>
      <c r="P36" s="120">
        <f>'Р.I. Обслужено_!_'!P36</f>
        <v>0</v>
      </c>
      <c r="Q36" s="120">
        <f>'Р.I. Обслужено_!_'!Q36</f>
        <v>0</v>
      </c>
      <c r="R36" s="120">
        <f>'Р.I. Обслужено_!_'!R36</f>
        <v>0</v>
      </c>
      <c r="S36" s="120">
        <f>'Р.I. Обслужено_!_'!S36</f>
        <v>0</v>
      </c>
      <c r="T36" s="120">
        <f>'Р.I. Обслужено_!_'!T36</f>
        <v>0</v>
      </c>
      <c r="U36" s="120">
        <f>'Р.I. Обслужено_!_'!U36</f>
        <v>0</v>
      </c>
      <c r="V36" s="120">
        <f>'Р.I. Обслужено_!_'!V36</f>
        <v>0</v>
      </c>
      <c r="W36" s="120">
        <f>'Р.I. Обслужено_!_'!W36</f>
        <v>0</v>
      </c>
      <c r="X36" s="120">
        <f>'Р.I. Обслужено_!_'!X36</f>
        <v>0</v>
      </c>
      <c r="Y36" s="120">
        <f>'Р.I. Обслужено_!_'!Y36</f>
        <v>0</v>
      </c>
      <c r="Z36" s="120">
        <f>'Р.I. Обслужено_!_'!Z36</f>
        <v>0</v>
      </c>
      <c r="AA36" s="120">
        <f>'Р.I. Обслужено_!_'!AA36</f>
        <v>0</v>
      </c>
      <c r="AB36" s="120">
        <f>'Р.I. Обслужено_!_'!AB36</f>
        <v>0</v>
      </c>
      <c r="AC36" s="120">
        <f>'Р.I. Обслужено_!_'!AC36</f>
        <v>0</v>
      </c>
      <c r="AD36" s="120">
        <f>'Р.I. Обслужено_!_'!AD36</f>
        <v>0</v>
      </c>
      <c r="AE36" s="120">
        <f>'Р.I. Обслужено_!_'!AE36</f>
        <v>0</v>
      </c>
      <c r="AF36" s="120">
        <f>'Р.I. Обслужено_!_'!AF36</f>
        <v>0</v>
      </c>
      <c r="AG36" s="258">
        <f t="shared" si="0"/>
      </c>
      <c r="AH36" s="258">
        <f t="shared" si="1"/>
      </c>
      <c r="AI36" s="258">
        <f aca="true" t="shared" si="3" ref="AI36:AI48">IF(SUM(P36:X36)=D36,"","не верно")</f>
      </c>
      <c r="AJ36" s="258">
        <f aca="true" t="shared" si="4" ref="AJ36:AJ48">IF(Y36+Z36=D36,"","не верно")</f>
      </c>
      <c r="AK36" s="258">
        <f t="shared" si="2"/>
      </c>
    </row>
    <row r="37" spans="2:37" ht="21.75" customHeight="1">
      <c r="B37" s="55">
        <v>4</v>
      </c>
      <c r="C37" s="103" t="s">
        <v>12</v>
      </c>
      <c r="D37" s="120">
        <f>'Р.I. Обслужено_!_'!D37</f>
        <v>0</v>
      </c>
      <c r="E37" s="120">
        <f>'Р.I. Обслужено_!_'!E37</f>
        <v>0</v>
      </c>
      <c r="F37" s="120">
        <f>'Р.I. Обслужено_!_'!F37</f>
        <v>0</v>
      </c>
      <c r="G37" s="120">
        <f>'Р.I. Обслужено_!_'!G37</f>
        <v>0</v>
      </c>
      <c r="H37" s="120">
        <f>'Р.I. Обслужено_!_'!H37</f>
        <v>0</v>
      </c>
      <c r="I37" s="120">
        <f>'Р.I. Обслужено_!_'!I37</f>
        <v>0</v>
      </c>
      <c r="J37" s="120">
        <f>'Р.I. Обслужено_!_'!J37</f>
        <v>0</v>
      </c>
      <c r="K37" s="120">
        <f>'Р.I. Обслужено_!_'!K37</f>
        <v>0</v>
      </c>
      <c r="L37" s="120">
        <f>'Р.I. Обслужено_!_'!L37</f>
        <v>0</v>
      </c>
      <c r="M37" s="120">
        <f>'Р.I. Обслужено_!_'!M37</f>
        <v>0</v>
      </c>
      <c r="N37" s="120">
        <f>'Р.I. Обслужено_!_'!N37</f>
        <v>0</v>
      </c>
      <c r="O37" s="120">
        <f>'Р.I. Обслужено_!_'!O37</f>
        <v>0</v>
      </c>
      <c r="P37" s="120">
        <f>'Р.I. Обслужено_!_'!P37</f>
        <v>0</v>
      </c>
      <c r="Q37" s="120">
        <f>'Р.I. Обслужено_!_'!Q37</f>
        <v>0</v>
      </c>
      <c r="R37" s="120">
        <f>'Р.I. Обслужено_!_'!R37</f>
        <v>0</v>
      </c>
      <c r="S37" s="120">
        <f>'Р.I. Обслужено_!_'!S37</f>
        <v>0</v>
      </c>
      <c r="T37" s="120">
        <f>'Р.I. Обслужено_!_'!T37</f>
        <v>0</v>
      </c>
      <c r="U37" s="120">
        <f>'Р.I. Обслужено_!_'!U37</f>
        <v>0</v>
      </c>
      <c r="V37" s="120">
        <f>'Р.I. Обслужено_!_'!V37</f>
        <v>0</v>
      </c>
      <c r="W37" s="120">
        <f>'Р.I. Обслужено_!_'!W37</f>
        <v>0</v>
      </c>
      <c r="X37" s="120">
        <f>'Р.I. Обслужено_!_'!X37</f>
        <v>0</v>
      </c>
      <c r="Y37" s="120">
        <f>'Р.I. Обслужено_!_'!Y37</f>
        <v>0</v>
      </c>
      <c r="Z37" s="120">
        <f>'Р.I. Обслужено_!_'!Z37</f>
        <v>0</v>
      </c>
      <c r="AA37" s="120">
        <f>'Р.I. Обслужено_!_'!AA37</f>
        <v>0</v>
      </c>
      <c r="AB37" s="120">
        <f>'Р.I. Обслужено_!_'!AB37</f>
        <v>0</v>
      </c>
      <c r="AC37" s="120">
        <f>'Р.I. Обслужено_!_'!AC37</f>
        <v>0</v>
      </c>
      <c r="AD37" s="120">
        <f>'Р.I. Обслужено_!_'!AD37</f>
        <v>0</v>
      </c>
      <c r="AE37" s="120">
        <f>'Р.I. Обслужено_!_'!AE37</f>
        <v>0</v>
      </c>
      <c r="AF37" s="120">
        <f>'Р.I. Обслужено_!_'!AF37</f>
        <v>0</v>
      </c>
      <c r="AG37" s="258">
        <f t="shared" si="0"/>
      </c>
      <c r="AH37" s="258">
        <f t="shared" si="1"/>
      </c>
      <c r="AI37" s="258">
        <f t="shared" si="3"/>
      </c>
      <c r="AJ37" s="258">
        <f t="shared" si="4"/>
      </c>
      <c r="AK37" s="258">
        <f t="shared" si="2"/>
      </c>
    </row>
    <row r="38" spans="2:37" ht="15" customHeight="1">
      <c r="B38" s="55">
        <v>5</v>
      </c>
      <c r="C38" s="103" t="s">
        <v>13</v>
      </c>
      <c r="D38" s="120">
        <f>'Р.I. Обслужено_!_'!D38</f>
        <v>0</v>
      </c>
      <c r="E38" s="120">
        <f>'Р.I. Обслужено_!_'!E38</f>
        <v>0</v>
      </c>
      <c r="F38" s="120">
        <f>'Р.I. Обслужено_!_'!F38</f>
        <v>0</v>
      </c>
      <c r="G38" s="120">
        <f>'Р.I. Обслужено_!_'!G38</f>
        <v>0</v>
      </c>
      <c r="H38" s="120">
        <f>'Р.I. Обслужено_!_'!H38</f>
        <v>0</v>
      </c>
      <c r="I38" s="120">
        <f>'Р.I. Обслужено_!_'!I38</f>
        <v>0</v>
      </c>
      <c r="J38" s="120">
        <f>'Р.I. Обслужено_!_'!J38</f>
        <v>0</v>
      </c>
      <c r="K38" s="120">
        <f>'Р.I. Обслужено_!_'!K38</f>
        <v>0</v>
      </c>
      <c r="L38" s="120">
        <f>'Р.I. Обслужено_!_'!L38</f>
        <v>0</v>
      </c>
      <c r="M38" s="120">
        <f>'Р.I. Обслужено_!_'!M38</f>
        <v>0</v>
      </c>
      <c r="N38" s="120">
        <f>'Р.I. Обслужено_!_'!N38</f>
        <v>0</v>
      </c>
      <c r="O38" s="120">
        <f>'Р.I. Обслужено_!_'!O38</f>
        <v>0</v>
      </c>
      <c r="P38" s="120">
        <f>'Р.I. Обслужено_!_'!P38</f>
        <v>0</v>
      </c>
      <c r="Q38" s="120">
        <f>'Р.I. Обслужено_!_'!Q38</f>
        <v>0</v>
      </c>
      <c r="R38" s="120">
        <f>'Р.I. Обслужено_!_'!R38</f>
        <v>0</v>
      </c>
      <c r="S38" s="120">
        <f>'Р.I. Обслужено_!_'!S38</f>
        <v>0</v>
      </c>
      <c r="T38" s="120">
        <f>'Р.I. Обслужено_!_'!T38</f>
        <v>0</v>
      </c>
      <c r="U38" s="120">
        <f>'Р.I. Обслужено_!_'!U38</f>
        <v>0</v>
      </c>
      <c r="V38" s="120">
        <f>'Р.I. Обслужено_!_'!V38</f>
        <v>0</v>
      </c>
      <c r="W38" s="120">
        <f>'Р.I. Обслужено_!_'!W38</f>
        <v>0</v>
      </c>
      <c r="X38" s="120">
        <f>'Р.I. Обслужено_!_'!X38</f>
        <v>0</v>
      </c>
      <c r="Y38" s="120">
        <f>'Р.I. Обслужено_!_'!Y38</f>
        <v>0</v>
      </c>
      <c r="Z38" s="120">
        <f>'Р.I. Обслужено_!_'!Z38</f>
        <v>0</v>
      </c>
      <c r="AA38" s="120">
        <f>'Р.I. Обслужено_!_'!AA38</f>
        <v>0</v>
      </c>
      <c r="AB38" s="120">
        <f>'Р.I. Обслужено_!_'!AB38</f>
        <v>0</v>
      </c>
      <c r="AC38" s="120">
        <f>'Р.I. Обслужено_!_'!AC38</f>
        <v>0</v>
      </c>
      <c r="AD38" s="120">
        <f>'Р.I. Обслужено_!_'!AD38</f>
        <v>0</v>
      </c>
      <c r="AE38" s="120">
        <f>'Р.I. Обслужено_!_'!AE38</f>
        <v>0</v>
      </c>
      <c r="AF38" s="120">
        <f>'Р.I. Обслужено_!_'!AF38</f>
        <v>0</v>
      </c>
      <c r="AG38" s="258">
        <f t="shared" si="0"/>
      </c>
      <c r="AH38" s="258">
        <f t="shared" si="1"/>
      </c>
      <c r="AI38" s="258">
        <f t="shared" si="3"/>
      </c>
      <c r="AJ38" s="258">
        <f t="shared" si="4"/>
      </c>
      <c r="AK38" s="258">
        <f t="shared" si="2"/>
      </c>
    </row>
    <row r="39" spans="2:37" ht="12.75">
      <c r="B39" s="55">
        <v>6</v>
      </c>
      <c r="C39" s="103" t="s">
        <v>33</v>
      </c>
      <c r="D39" s="120">
        <f>'Р.I. Обслужено_!_'!D39</f>
        <v>0</v>
      </c>
      <c r="E39" s="120">
        <f>'Р.I. Обслужено_!_'!E39</f>
        <v>0</v>
      </c>
      <c r="F39" s="120">
        <f>'Р.I. Обслужено_!_'!F39</f>
        <v>0</v>
      </c>
      <c r="G39" s="120">
        <f>'Р.I. Обслужено_!_'!G39</f>
        <v>0</v>
      </c>
      <c r="H39" s="120">
        <f>'Р.I. Обслужено_!_'!H39</f>
        <v>0</v>
      </c>
      <c r="I39" s="120">
        <f>'Р.I. Обслужено_!_'!I39</f>
        <v>0</v>
      </c>
      <c r="J39" s="120">
        <f>'Р.I. Обслужено_!_'!J39</f>
        <v>0</v>
      </c>
      <c r="K39" s="120">
        <f>'Р.I. Обслужено_!_'!K39</f>
        <v>0</v>
      </c>
      <c r="L39" s="120">
        <f>'Р.I. Обслужено_!_'!L39</f>
        <v>0</v>
      </c>
      <c r="M39" s="120">
        <f>'Р.I. Обслужено_!_'!M39</f>
        <v>0</v>
      </c>
      <c r="N39" s="120">
        <f>'Р.I. Обслужено_!_'!N39</f>
        <v>0</v>
      </c>
      <c r="O39" s="120">
        <f>'Р.I. Обслужено_!_'!O39</f>
        <v>0</v>
      </c>
      <c r="P39" s="120">
        <f>'Р.I. Обслужено_!_'!P39</f>
        <v>0</v>
      </c>
      <c r="Q39" s="120">
        <f>'Р.I. Обслужено_!_'!Q39</f>
        <v>0</v>
      </c>
      <c r="R39" s="120">
        <f>'Р.I. Обслужено_!_'!R39</f>
        <v>0</v>
      </c>
      <c r="S39" s="120">
        <f>'Р.I. Обслужено_!_'!S39</f>
        <v>0</v>
      </c>
      <c r="T39" s="120">
        <f>'Р.I. Обслужено_!_'!T39</f>
        <v>0</v>
      </c>
      <c r="U39" s="120">
        <f>'Р.I. Обслужено_!_'!U39</f>
        <v>0</v>
      </c>
      <c r="V39" s="120">
        <f>'Р.I. Обслужено_!_'!V39</f>
        <v>0</v>
      </c>
      <c r="W39" s="120">
        <f>'Р.I. Обслужено_!_'!W39</f>
        <v>0</v>
      </c>
      <c r="X39" s="120">
        <f>'Р.I. Обслужено_!_'!X39</f>
        <v>0</v>
      </c>
      <c r="Y39" s="120">
        <f>'Р.I. Обслужено_!_'!Y39</f>
        <v>0</v>
      </c>
      <c r="Z39" s="120">
        <f>'Р.I. Обслужено_!_'!Z39</f>
        <v>0</v>
      </c>
      <c r="AA39" s="120">
        <f>'Р.I. Обслужено_!_'!AA39</f>
        <v>0</v>
      </c>
      <c r="AB39" s="120">
        <f>'Р.I. Обслужено_!_'!AB39</f>
        <v>0</v>
      </c>
      <c r="AC39" s="120">
        <f>'Р.I. Обслужено_!_'!AC39</f>
        <v>0</v>
      </c>
      <c r="AD39" s="120">
        <f>'Р.I. Обслужено_!_'!AD39</f>
        <v>0</v>
      </c>
      <c r="AE39" s="120">
        <f>'Р.I. Обслужено_!_'!AE39</f>
        <v>0</v>
      </c>
      <c r="AF39" s="120">
        <f>'Р.I. Обслужено_!_'!AF39</f>
        <v>0</v>
      </c>
      <c r="AG39" s="258">
        <f t="shared" si="0"/>
      </c>
      <c r="AH39" s="258">
        <f t="shared" si="1"/>
      </c>
      <c r="AI39" s="258">
        <f t="shared" si="3"/>
      </c>
      <c r="AJ39" s="258">
        <f t="shared" si="4"/>
      </c>
      <c r="AK39" s="258">
        <f t="shared" si="2"/>
      </c>
    </row>
    <row r="40" spans="2:37" ht="12.75">
      <c r="B40" s="55">
        <v>7</v>
      </c>
      <c r="C40" s="103" t="s">
        <v>14</v>
      </c>
      <c r="D40" s="120">
        <f>'Р.I. Обслужено_!_'!D40</f>
        <v>0</v>
      </c>
      <c r="E40" s="120">
        <f>'Р.I. Обслужено_!_'!E40</f>
        <v>0</v>
      </c>
      <c r="F40" s="120">
        <f>'Р.I. Обслужено_!_'!F40</f>
        <v>0</v>
      </c>
      <c r="G40" s="120">
        <f>'Р.I. Обслужено_!_'!G40</f>
        <v>0</v>
      </c>
      <c r="H40" s="120">
        <f>'Р.I. Обслужено_!_'!H40</f>
        <v>0</v>
      </c>
      <c r="I40" s="120">
        <f>'Р.I. Обслужено_!_'!I40</f>
        <v>0</v>
      </c>
      <c r="J40" s="120">
        <f>'Р.I. Обслужено_!_'!J40</f>
        <v>0</v>
      </c>
      <c r="K40" s="120">
        <f>'Р.I. Обслужено_!_'!K40</f>
        <v>0</v>
      </c>
      <c r="L40" s="120">
        <f>'Р.I. Обслужено_!_'!L40</f>
        <v>0</v>
      </c>
      <c r="M40" s="120">
        <f>'Р.I. Обслужено_!_'!M40</f>
        <v>0</v>
      </c>
      <c r="N40" s="120">
        <f>'Р.I. Обслужено_!_'!N40</f>
        <v>0</v>
      </c>
      <c r="O40" s="120">
        <f>'Р.I. Обслужено_!_'!O40</f>
        <v>0</v>
      </c>
      <c r="P40" s="120">
        <f>'Р.I. Обслужено_!_'!P40</f>
        <v>0</v>
      </c>
      <c r="Q40" s="120">
        <f>'Р.I. Обслужено_!_'!Q40</f>
        <v>0</v>
      </c>
      <c r="R40" s="120">
        <f>'Р.I. Обслужено_!_'!R40</f>
        <v>0</v>
      </c>
      <c r="S40" s="120">
        <f>'Р.I. Обслужено_!_'!S40</f>
        <v>0</v>
      </c>
      <c r="T40" s="120">
        <f>'Р.I. Обслужено_!_'!T40</f>
        <v>0</v>
      </c>
      <c r="U40" s="120">
        <f>'Р.I. Обслужено_!_'!U40</f>
        <v>0</v>
      </c>
      <c r="V40" s="120">
        <f>'Р.I. Обслужено_!_'!V40</f>
        <v>0</v>
      </c>
      <c r="W40" s="120">
        <f>'Р.I. Обслужено_!_'!W40</f>
        <v>0</v>
      </c>
      <c r="X40" s="120">
        <f>'Р.I. Обслужено_!_'!X40</f>
        <v>0</v>
      </c>
      <c r="Y40" s="120">
        <f>'Р.I. Обслужено_!_'!Y40</f>
        <v>0</v>
      </c>
      <c r="Z40" s="120">
        <f>'Р.I. Обслужено_!_'!Z40</f>
        <v>0</v>
      </c>
      <c r="AA40" s="120">
        <f>'Р.I. Обслужено_!_'!AA40</f>
        <v>0</v>
      </c>
      <c r="AB40" s="120">
        <f>'Р.I. Обслужено_!_'!AB40</f>
        <v>0</v>
      </c>
      <c r="AC40" s="120">
        <f>'Р.I. Обслужено_!_'!AC40</f>
        <v>0</v>
      </c>
      <c r="AD40" s="120">
        <f>'Р.I. Обслужено_!_'!AD40</f>
        <v>0</v>
      </c>
      <c r="AE40" s="120">
        <f>'Р.I. Обслужено_!_'!AE40</f>
        <v>0</v>
      </c>
      <c r="AF40" s="120">
        <f>'Р.I. Обслужено_!_'!AF40</f>
        <v>0</v>
      </c>
      <c r="AG40" s="258">
        <f t="shared" si="0"/>
      </c>
      <c r="AH40" s="258">
        <f t="shared" si="1"/>
      </c>
      <c r="AI40" s="258">
        <f t="shared" si="3"/>
      </c>
      <c r="AJ40" s="258">
        <f t="shared" si="4"/>
      </c>
      <c r="AK40" s="258">
        <f t="shared" si="2"/>
      </c>
    </row>
    <row r="41" spans="2:37" ht="12.75">
      <c r="B41" s="55"/>
      <c r="C41" s="103" t="s">
        <v>94</v>
      </c>
      <c r="D41" s="120">
        <f>'Р.I. Обслужено_!_'!D41</f>
        <v>0</v>
      </c>
      <c r="E41" s="120">
        <f>'Р.I. Обслужено_!_'!E41</f>
        <v>0</v>
      </c>
      <c r="F41" s="120">
        <f>'Р.I. Обслужено_!_'!F41</f>
        <v>0</v>
      </c>
      <c r="G41" s="120">
        <f>'Р.I. Обслужено_!_'!G41</f>
        <v>0</v>
      </c>
      <c r="H41" s="120">
        <f>'Р.I. Обслужено_!_'!H41</f>
        <v>0</v>
      </c>
      <c r="I41" s="120">
        <f>'Р.I. Обслужено_!_'!I41</f>
        <v>0</v>
      </c>
      <c r="J41" s="120">
        <f>'Р.I. Обслужено_!_'!J41</f>
        <v>0</v>
      </c>
      <c r="K41" s="120">
        <f>'Р.I. Обслужено_!_'!K41</f>
        <v>0</v>
      </c>
      <c r="L41" s="120">
        <f>'Р.I. Обслужено_!_'!L41</f>
        <v>0</v>
      </c>
      <c r="M41" s="120">
        <f>'Р.I. Обслужено_!_'!M41</f>
        <v>0</v>
      </c>
      <c r="N41" s="120">
        <f>'Р.I. Обслужено_!_'!N41</f>
        <v>0</v>
      </c>
      <c r="O41" s="120">
        <f>'Р.I. Обслужено_!_'!O41</f>
        <v>0</v>
      </c>
      <c r="P41" s="120">
        <f>'Р.I. Обслужено_!_'!P41</f>
        <v>0</v>
      </c>
      <c r="Q41" s="120">
        <f>'Р.I. Обслужено_!_'!Q41</f>
        <v>0</v>
      </c>
      <c r="R41" s="120">
        <f>'Р.I. Обслужено_!_'!R41</f>
        <v>0</v>
      </c>
      <c r="S41" s="120">
        <f>'Р.I. Обслужено_!_'!S41</f>
        <v>0</v>
      </c>
      <c r="T41" s="120">
        <f>'Р.I. Обслужено_!_'!T41</f>
        <v>0</v>
      </c>
      <c r="U41" s="120">
        <f>'Р.I. Обслужено_!_'!U41</f>
        <v>0</v>
      </c>
      <c r="V41" s="120">
        <f>'Р.I. Обслужено_!_'!V41</f>
        <v>0</v>
      </c>
      <c r="W41" s="120">
        <f>'Р.I. Обслужено_!_'!W41</f>
        <v>0</v>
      </c>
      <c r="X41" s="120">
        <f>'Р.I. Обслужено_!_'!X41</f>
        <v>0</v>
      </c>
      <c r="Y41" s="120">
        <f>'Р.I. Обслужено_!_'!Y41</f>
        <v>0</v>
      </c>
      <c r="Z41" s="120">
        <f>'Р.I. Обслужено_!_'!Z41</f>
        <v>0</v>
      </c>
      <c r="AA41" s="120">
        <f>'Р.I. Обслужено_!_'!AA41</f>
        <v>0</v>
      </c>
      <c r="AB41" s="120">
        <f>'Р.I. Обслужено_!_'!AB41</f>
        <v>0</v>
      </c>
      <c r="AC41" s="120">
        <f>'Р.I. Обслужено_!_'!AC41</f>
        <v>0</v>
      </c>
      <c r="AD41" s="120">
        <f>'Р.I. Обслужено_!_'!AD41</f>
        <v>0</v>
      </c>
      <c r="AE41" s="120">
        <f>'Р.I. Обслужено_!_'!AE41</f>
        <v>0</v>
      </c>
      <c r="AF41" s="120">
        <f>'Р.I. Обслужено_!_'!AF41</f>
        <v>0</v>
      </c>
      <c r="AG41" s="258">
        <f t="shared" si="0"/>
      </c>
      <c r="AH41" s="258">
        <f t="shared" si="1"/>
      </c>
      <c r="AI41" s="258">
        <f t="shared" si="3"/>
      </c>
      <c r="AJ41" s="258">
        <f t="shared" si="4"/>
      </c>
      <c r="AK41" s="258">
        <f t="shared" si="2"/>
      </c>
    </row>
    <row r="42" spans="2:37" ht="12.75">
      <c r="B42" s="55">
        <v>8</v>
      </c>
      <c r="C42" s="103" t="s">
        <v>83</v>
      </c>
      <c r="D42" s="120">
        <f>'Р.I. Обслужено_!_'!D42</f>
        <v>0</v>
      </c>
      <c r="E42" s="120">
        <f>'Р.I. Обслужено_!_'!E42</f>
        <v>0</v>
      </c>
      <c r="F42" s="120">
        <f>'Р.I. Обслужено_!_'!F42</f>
        <v>0</v>
      </c>
      <c r="G42" s="120">
        <f>'Р.I. Обслужено_!_'!G42</f>
        <v>0</v>
      </c>
      <c r="H42" s="120">
        <f>'Р.I. Обслужено_!_'!H42</f>
        <v>0</v>
      </c>
      <c r="I42" s="120">
        <f>'Р.I. Обслужено_!_'!I42</f>
        <v>0</v>
      </c>
      <c r="J42" s="120">
        <f>'Р.I. Обслужено_!_'!J42</f>
        <v>0</v>
      </c>
      <c r="K42" s="120">
        <f>'Р.I. Обслужено_!_'!K42</f>
        <v>0</v>
      </c>
      <c r="L42" s="120">
        <f>'Р.I. Обслужено_!_'!L42</f>
        <v>0</v>
      </c>
      <c r="M42" s="120">
        <f>'Р.I. Обслужено_!_'!M42</f>
        <v>0</v>
      </c>
      <c r="N42" s="120">
        <f>'Р.I. Обслужено_!_'!N42</f>
        <v>0</v>
      </c>
      <c r="O42" s="120">
        <f>'Р.I. Обслужено_!_'!O42</f>
        <v>0</v>
      </c>
      <c r="P42" s="120">
        <f>'Р.I. Обслужено_!_'!P42</f>
        <v>0</v>
      </c>
      <c r="Q42" s="120">
        <f>'Р.I. Обслужено_!_'!Q42</f>
        <v>0</v>
      </c>
      <c r="R42" s="120">
        <f>'Р.I. Обслужено_!_'!R42</f>
        <v>0</v>
      </c>
      <c r="S42" s="120">
        <f>'Р.I. Обслужено_!_'!S42</f>
        <v>0</v>
      </c>
      <c r="T42" s="120">
        <f>'Р.I. Обслужено_!_'!T42</f>
        <v>0</v>
      </c>
      <c r="U42" s="120">
        <f>'Р.I. Обслужено_!_'!U42</f>
        <v>0</v>
      </c>
      <c r="V42" s="120">
        <f>'Р.I. Обслужено_!_'!V42</f>
        <v>0</v>
      </c>
      <c r="W42" s="120">
        <f>'Р.I. Обслужено_!_'!W42</f>
        <v>0</v>
      </c>
      <c r="X42" s="120">
        <f>'Р.I. Обслужено_!_'!X42</f>
        <v>0</v>
      </c>
      <c r="Y42" s="120">
        <f>'Р.I. Обслужено_!_'!Y42</f>
        <v>0</v>
      </c>
      <c r="Z42" s="120">
        <f>'Р.I. Обслужено_!_'!Z42</f>
        <v>0</v>
      </c>
      <c r="AA42" s="120">
        <f>'Р.I. Обслужено_!_'!AA42</f>
        <v>0</v>
      </c>
      <c r="AB42" s="120">
        <f>'Р.I. Обслужено_!_'!AB42</f>
        <v>0</v>
      </c>
      <c r="AC42" s="120">
        <f>'Р.I. Обслужено_!_'!AC42</f>
        <v>0</v>
      </c>
      <c r="AD42" s="120">
        <f>'Р.I. Обслужено_!_'!AD42</f>
        <v>0</v>
      </c>
      <c r="AE42" s="120">
        <f>'Р.I. Обслужено_!_'!AE42</f>
        <v>0</v>
      </c>
      <c r="AF42" s="120">
        <f>'Р.I. Обслужено_!_'!AF42</f>
        <v>0</v>
      </c>
      <c r="AG42" s="258">
        <f t="shared" si="0"/>
      </c>
      <c r="AH42" s="258">
        <f t="shared" si="1"/>
      </c>
      <c r="AI42" s="258">
        <f t="shared" si="3"/>
      </c>
      <c r="AJ42" s="258">
        <f t="shared" si="4"/>
      </c>
      <c r="AK42" s="258">
        <f t="shared" si="2"/>
      </c>
    </row>
    <row r="43" spans="2:37" ht="12.75">
      <c r="B43" s="55">
        <v>9</v>
      </c>
      <c r="C43" s="103" t="s">
        <v>79</v>
      </c>
      <c r="D43" s="120">
        <f>'Р.I. Обслужено_!_'!D43</f>
        <v>0</v>
      </c>
      <c r="E43" s="120">
        <f>'Р.I. Обслужено_!_'!E43</f>
        <v>0</v>
      </c>
      <c r="F43" s="120">
        <f>'Р.I. Обслужено_!_'!F43</f>
        <v>0</v>
      </c>
      <c r="G43" s="120">
        <f>'Р.I. Обслужено_!_'!G43</f>
        <v>0</v>
      </c>
      <c r="H43" s="120">
        <f>'Р.I. Обслужено_!_'!H43</f>
        <v>0</v>
      </c>
      <c r="I43" s="120">
        <f>'Р.I. Обслужено_!_'!I43</f>
        <v>0</v>
      </c>
      <c r="J43" s="120">
        <f>'Р.I. Обслужено_!_'!J43</f>
        <v>0</v>
      </c>
      <c r="K43" s="120">
        <f>'Р.I. Обслужено_!_'!K43</f>
        <v>0</v>
      </c>
      <c r="L43" s="120">
        <f>'Р.I. Обслужено_!_'!L43</f>
        <v>0</v>
      </c>
      <c r="M43" s="120">
        <f>'Р.I. Обслужено_!_'!M43</f>
        <v>0</v>
      </c>
      <c r="N43" s="120">
        <f>'Р.I. Обслужено_!_'!N43</f>
        <v>0</v>
      </c>
      <c r="O43" s="120">
        <f>'Р.I. Обслужено_!_'!O43</f>
        <v>0</v>
      </c>
      <c r="P43" s="120">
        <f>'Р.I. Обслужено_!_'!P43</f>
        <v>0</v>
      </c>
      <c r="Q43" s="120">
        <f>'Р.I. Обслужено_!_'!Q43</f>
        <v>0</v>
      </c>
      <c r="R43" s="120">
        <f>'Р.I. Обслужено_!_'!R43</f>
        <v>0</v>
      </c>
      <c r="S43" s="120">
        <f>'Р.I. Обслужено_!_'!S43</f>
        <v>0</v>
      </c>
      <c r="T43" s="120">
        <f>'Р.I. Обслужено_!_'!T43</f>
        <v>0</v>
      </c>
      <c r="U43" s="120">
        <f>'Р.I. Обслужено_!_'!U43</f>
        <v>0</v>
      </c>
      <c r="V43" s="120">
        <f>'Р.I. Обслужено_!_'!V43</f>
        <v>0</v>
      </c>
      <c r="W43" s="120">
        <f>'Р.I. Обслужено_!_'!W43</f>
        <v>0</v>
      </c>
      <c r="X43" s="120">
        <f>'Р.I. Обслужено_!_'!X43</f>
        <v>0</v>
      </c>
      <c r="Y43" s="120">
        <f>'Р.I. Обслужено_!_'!Y43</f>
        <v>0</v>
      </c>
      <c r="Z43" s="120">
        <f>'Р.I. Обслужено_!_'!Z43</f>
        <v>0</v>
      </c>
      <c r="AA43" s="120">
        <f>'Р.I. Обслужено_!_'!AA43</f>
        <v>0</v>
      </c>
      <c r="AB43" s="120">
        <f>'Р.I. Обслужено_!_'!AB43</f>
        <v>0</v>
      </c>
      <c r="AC43" s="120">
        <f>'Р.I. Обслужено_!_'!AC43</f>
        <v>0</v>
      </c>
      <c r="AD43" s="120">
        <f>'Р.I. Обслужено_!_'!AD43</f>
        <v>0</v>
      </c>
      <c r="AE43" s="120">
        <f>'Р.I. Обслужено_!_'!AE43</f>
        <v>0</v>
      </c>
      <c r="AF43" s="120">
        <f>'Р.I. Обслужено_!_'!AF43</f>
        <v>0</v>
      </c>
      <c r="AG43" s="258">
        <f t="shared" si="0"/>
      </c>
      <c r="AH43" s="258">
        <f t="shared" si="1"/>
      </c>
      <c r="AI43" s="258">
        <f t="shared" si="3"/>
      </c>
      <c r="AJ43" s="258">
        <f t="shared" si="4"/>
      </c>
      <c r="AK43" s="258">
        <f t="shared" si="2"/>
      </c>
    </row>
    <row r="44" spans="2:37" ht="12.75">
      <c r="B44" s="54" t="s">
        <v>358</v>
      </c>
      <c r="C44" s="80" t="s">
        <v>40</v>
      </c>
      <c r="D44" s="120">
        <f>'Р.I. Обслужено_!_'!D44</f>
        <v>0</v>
      </c>
      <c r="E44" s="120">
        <f>'Р.I. Обслужено_!_'!E44</f>
        <v>0</v>
      </c>
      <c r="F44" s="120">
        <f>'Р.I. Обслужено_!_'!F44</f>
        <v>0</v>
      </c>
      <c r="G44" s="120">
        <f>'Р.I. Обслужено_!_'!G44</f>
        <v>0</v>
      </c>
      <c r="H44" s="120">
        <f>'Р.I. Обслужено_!_'!H44</f>
        <v>0</v>
      </c>
      <c r="I44" s="120">
        <f>'Р.I. Обслужено_!_'!I44</f>
        <v>0</v>
      </c>
      <c r="J44" s="120">
        <f>'Р.I. Обслужено_!_'!J44</f>
        <v>0</v>
      </c>
      <c r="K44" s="120">
        <f>'Р.I. Обслужено_!_'!K44</f>
        <v>0</v>
      </c>
      <c r="L44" s="120">
        <f>'Р.I. Обслужено_!_'!L44</f>
        <v>0</v>
      </c>
      <c r="M44" s="120">
        <f>'Р.I. Обслужено_!_'!M44</f>
        <v>0</v>
      </c>
      <c r="N44" s="120">
        <f>'Р.I. Обслужено_!_'!N44</f>
        <v>0</v>
      </c>
      <c r="O44" s="120">
        <f>'Р.I. Обслужено_!_'!O44</f>
        <v>0</v>
      </c>
      <c r="P44" s="120">
        <f>'Р.I. Обслужено_!_'!P44</f>
        <v>0</v>
      </c>
      <c r="Q44" s="120">
        <f>'Р.I. Обслужено_!_'!Q44</f>
        <v>0</v>
      </c>
      <c r="R44" s="120">
        <f>'Р.I. Обслужено_!_'!R44</f>
        <v>0</v>
      </c>
      <c r="S44" s="120">
        <f>'Р.I. Обслужено_!_'!S44</f>
        <v>0</v>
      </c>
      <c r="T44" s="120">
        <f>'Р.I. Обслужено_!_'!T44</f>
        <v>0</v>
      </c>
      <c r="U44" s="120">
        <f>'Р.I. Обслужено_!_'!U44</f>
        <v>0</v>
      </c>
      <c r="V44" s="120">
        <f>'Р.I. Обслужено_!_'!V44</f>
        <v>0</v>
      </c>
      <c r="W44" s="120">
        <f>'Р.I. Обслужено_!_'!W44</f>
        <v>0</v>
      </c>
      <c r="X44" s="120">
        <f>'Р.I. Обслужено_!_'!X44</f>
        <v>0</v>
      </c>
      <c r="Y44" s="120">
        <f>'Р.I. Обслужено_!_'!Y44</f>
        <v>0</v>
      </c>
      <c r="Z44" s="120">
        <f>'Р.I. Обслужено_!_'!Z44</f>
        <v>0</v>
      </c>
      <c r="AA44" s="120">
        <f>'Р.I. Обслужено_!_'!AA44</f>
        <v>0</v>
      </c>
      <c r="AB44" s="120">
        <f>'Р.I. Обслужено_!_'!AB44</f>
        <v>0</v>
      </c>
      <c r="AC44" s="120">
        <f>'Р.I. Обслужено_!_'!AC44</f>
        <v>0</v>
      </c>
      <c r="AD44" s="120">
        <f>'Р.I. Обслужено_!_'!AD44</f>
        <v>0</v>
      </c>
      <c r="AE44" s="120">
        <f>'Р.I. Обслужено_!_'!AE44</f>
        <v>0</v>
      </c>
      <c r="AF44" s="120">
        <f>'Р.I. Обслужено_!_'!AF44</f>
        <v>0</v>
      </c>
      <c r="AG44" s="258"/>
      <c r="AH44" s="258"/>
      <c r="AI44" s="258"/>
      <c r="AJ44" s="258"/>
      <c r="AK44" s="258"/>
    </row>
    <row r="45" spans="2:37" ht="12.75">
      <c r="B45" s="54" t="s">
        <v>359</v>
      </c>
      <c r="C45" s="80" t="s">
        <v>41</v>
      </c>
      <c r="D45" s="120">
        <f>'Р.I. Обслужено_!_'!D45</f>
        <v>0</v>
      </c>
      <c r="E45" s="120">
        <f>'Р.I. Обслужено_!_'!E45</f>
        <v>0</v>
      </c>
      <c r="F45" s="120">
        <f>'Р.I. Обслужено_!_'!F45</f>
        <v>0</v>
      </c>
      <c r="G45" s="120">
        <f>'Р.I. Обслужено_!_'!G45</f>
        <v>0</v>
      </c>
      <c r="H45" s="120">
        <f>'Р.I. Обслужено_!_'!H45</f>
        <v>0</v>
      </c>
      <c r="I45" s="120">
        <f>'Р.I. Обслужено_!_'!I45</f>
        <v>0</v>
      </c>
      <c r="J45" s="120">
        <f>'Р.I. Обслужено_!_'!J45</f>
        <v>0</v>
      </c>
      <c r="K45" s="120">
        <f>'Р.I. Обслужено_!_'!K45</f>
        <v>0</v>
      </c>
      <c r="L45" s="120">
        <f>'Р.I. Обслужено_!_'!L45</f>
        <v>0</v>
      </c>
      <c r="M45" s="120">
        <f>'Р.I. Обслужено_!_'!M45</f>
        <v>0</v>
      </c>
      <c r="N45" s="120">
        <f>'Р.I. Обслужено_!_'!N45</f>
        <v>0</v>
      </c>
      <c r="O45" s="120">
        <f>'Р.I. Обслужено_!_'!O45</f>
        <v>0</v>
      </c>
      <c r="P45" s="120">
        <f>'Р.I. Обслужено_!_'!P45</f>
        <v>0</v>
      </c>
      <c r="Q45" s="120">
        <f>'Р.I. Обслужено_!_'!Q45</f>
        <v>0</v>
      </c>
      <c r="R45" s="120">
        <f>'Р.I. Обслужено_!_'!R45</f>
        <v>0</v>
      </c>
      <c r="S45" s="120">
        <f>'Р.I. Обслужено_!_'!S45</f>
        <v>0</v>
      </c>
      <c r="T45" s="120">
        <f>'Р.I. Обслужено_!_'!T45</f>
        <v>0</v>
      </c>
      <c r="U45" s="120">
        <f>'Р.I. Обслужено_!_'!U45</f>
        <v>0</v>
      </c>
      <c r="V45" s="120">
        <f>'Р.I. Обслужено_!_'!V45</f>
        <v>0</v>
      </c>
      <c r="W45" s="120">
        <f>'Р.I. Обслужено_!_'!W45</f>
        <v>0</v>
      </c>
      <c r="X45" s="120">
        <f>'Р.I. Обслужено_!_'!X45</f>
        <v>0</v>
      </c>
      <c r="Y45" s="120">
        <f>'Р.I. Обслужено_!_'!Y45</f>
        <v>0</v>
      </c>
      <c r="Z45" s="120">
        <f>'Р.I. Обслужено_!_'!Z45</f>
        <v>0</v>
      </c>
      <c r="AA45" s="120">
        <f>'Р.I. Обслужено_!_'!AA45</f>
        <v>0</v>
      </c>
      <c r="AB45" s="120">
        <f>'Р.I. Обслужено_!_'!AB45</f>
        <v>0</v>
      </c>
      <c r="AC45" s="120">
        <f>'Р.I. Обслужено_!_'!AC45</f>
        <v>0</v>
      </c>
      <c r="AD45" s="120">
        <f>'Р.I. Обслужено_!_'!AD45</f>
        <v>0</v>
      </c>
      <c r="AE45" s="120">
        <f>'Р.I. Обслужено_!_'!AE45</f>
        <v>0</v>
      </c>
      <c r="AF45" s="120">
        <f>'Р.I. Обслужено_!_'!AF45</f>
        <v>0</v>
      </c>
      <c r="AG45" s="258"/>
      <c r="AH45" s="258"/>
      <c r="AI45" s="258"/>
      <c r="AJ45" s="258"/>
      <c r="AK45" s="258"/>
    </row>
    <row r="46" spans="2:37" ht="12.75">
      <c r="B46" s="55">
        <v>10</v>
      </c>
      <c r="C46" s="103" t="s">
        <v>94</v>
      </c>
      <c r="D46" s="120">
        <f>'Р.I. Обслужено_!_'!D46</f>
        <v>0</v>
      </c>
      <c r="E46" s="120">
        <f>'Р.I. Обслужено_!_'!E46</f>
        <v>0</v>
      </c>
      <c r="F46" s="120">
        <f>'Р.I. Обслужено_!_'!F46</f>
        <v>0</v>
      </c>
      <c r="G46" s="120">
        <f>'Р.I. Обслужено_!_'!G46</f>
        <v>0</v>
      </c>
      <c r="H46" s="120">
        <f>'Р.I. Обслужено_!_'!H46</f>
        <v>0</v>
      </c>
      <c r="I46" s="120">
        <f>'Р.I. Обслужено_!_'!I46</f>
        <v>0</v>
      </c>
      <c r="J46" s="120">
        <f>'Р.I. Обслужено_!_'!J46</f>
        <v>0</v>
      </c>
      <c r="K46" s="120">
        <f>'Р.I. Обслужено_!_'!K46</f>
        <v>0</v>
      </c>
      <c r="L46" s="120">
        <f>'Р.I. Обслужено_!_'!L46</f>
        <v>0</v>
      </c>
      <c r="M46" s="120">
        <f>'Р.I. Обслужено_!_'!M46</f>
        <v>0</v>
      </c>
      <c r="N46" s="120">
        <f>'Р.I. Обслужено_!_'!N46</f>
        <v>0</v>
      </c>
      <c r="O46" s="120">
        <f>'Р.I. Обслужено_!_'!O46</f>
        <v>0</v>
      </c>
      <c r="P46" s="120">
        <f>'Р.I. Обслужено_!_'!P46</f>
        <v>0</v>
      </c>
      <c r="Q46" s="120">
        <f>'Р.I. Обслужено_!_'!Q46</f>
        <v>0</v>
      </c>
      <c r="R46" s="120">
        <f>'Р.I. Обслужено_!_'!R46</f>
        <v>0</v>
      </c>
      <c r="S46" s="120">
        <f>'Р.I. Обслужено_!_'!S46</f>
        <v>0</v>
      </c>
      <c r="T46" s="120">
        <f>'Р.I. Обслужено_!_'!T46</f>
        <v>0</v>
      </c>
      <c r="U46" s="120">
        <f>'Р.I. Обслужено_!_'!U46</f>
        <v>0</v>
      </c>
      <c r="V46" s="120">
        <f>'Р.I. Обслужено_!_'!V46</f>
        <v>0</v>
      </c>
      <c r="W46" s="120">
        <f>'Р.I. Обслужено_!_'!W46</f>
        <v>0</v>
      </c>
      <c r="X46" s="120">
        <f>'Р.I. Обслужено_!_'!X46</f>
        <v>0</v>
      </c>
      <c r="Y46" s="120">
        <f>'Р.I. Обслужено_!_'!Y46</f>
        <v>0</v>
      </c>
      <c r="Z46" s="120">
        <f>'Р.I. Обслужено_!_'!Z46</f>
        <v>0</v>
      </c>
      <c r="AA46" s="120">
        <f>'Р.I. Обслужено_!_'!AA46</f>
        <v>0</v>
      </c>
      <c r="AB46" s="120">
        <f>'Р.I. Обслужено_!_'!AB46</f>
        <v>0</v>
      </c>
      <c r="AC46" s="120">
        <f>'Р.I. Обслужено_!_'!AC46</f>
        <v>0</v>
      </c>
      <c r="AD46" s="120">
        <f>'Р.I. Обслужено_!_'!AD46</f>
        <v>0</v>
      </c>
      <c r="AE46" s="120">
        <f>'Р.I. Обслужено_!_'!AE46</f>
        <v>0</v>
      </c>
      <c r="AF46" s="120">
        <f>'Р.I. Обслужено_!_'!AF46</f>
        <v>0</v>
      </c>
      <c r="AG46" s="258"/>
      <c r="AH46" s="258"/>
      <c r="AI46" s="258"/>
      <c r="AJ46" s="258"/>
      <c r="AK46" s="258"/>
    </row>
    <row r="47" spans="2:37" ht="12.75">
      <c r="B47" s="54" t="s">
        <v>356</v>
      </c>
      <c r="C47" s="80" t="s">
        <v>40</v>
      </c>
      <c r="D47" s="120">
        <f>'Р.I. Обслужено_!_'!D47</f>
        <v>0</v>
      </c>
      <c r="E47" s="120">
        <f>'Р.I. Обслужено_!_'!E47</f>
        <v>0</v>
      </c>
      <c r="F47" s="120">
        <f>'Р.I. Обслужено_!_'!F47</f>
        <v>0</v>
      </c>
      <c r="G47" s="120">
        <f>'Р.I. Обслужено_!_'!G47</f>
        <v>0</v>
      </c>
      <c r="H47" s="120">
        <f>'Р.I. Обслужено_!_'!H47</f>
        <v>0</v>
      </c>
      <c r="I47" s="120">
        <f>'Р.I. Обслужено_!_'!I47</f>
        <v>0</v>
      </c>
      <c r="J47" s="120">
        <f>'Р.I. Обслужено_!_'!J47</f>
        <v>0</v>
      </c>
      <c r="K47" s="120">
        <f>'Р.I. Обслужено_!_'!K47</f>
        <v>0</v>
      </c>
      <c r="L47" s="120">
        <f>'Р.I. Обслужено_!_'!L47</f>
        <v>0</v>
      </c>
      <c r="M47" s="120">
        <f>'Р.I. Обслужено_!_'!M47</f>
        <v>0</v>
      </c>
      <c r="N47" s="120">
        <f>'Р.I. Обслужено_!_'!N47</f>
        <v>0</v>
      </c>
      <c r="O47" s="120">
        <f>'Р.I. Обслужено_!_'!O47</f>
        <v>0</v>
      </c>
      <c r="P47" s="120">
        <f>'Р.I. Обслужено_!_'!P47</f>
        <v>0</v>
      </c>
      <c r="Q47" s="120">
        <f>'Р.I. Обслужено_!_'!Q47</f>
        <v>0</v>
      </c>
      <c r="R47" s="120">
        <f>'Р.I. Обслужено_!_'!R47</f>
        <v>0</v>
      </c>
      <c r="S47" s="120">
        <f>'Р.I. Обслужено_!_'!S47</f>
        <v>0</v>
      </c>
      <c r="T47" s="120">
        <f>'Р.I. Обслужено_!_'!T47</f>
        <v>0</v>
      </c>
      <c r="U47" s="120">
        <f>'Р.I. Обслужено_!_'!U47</f>
        <v>0</v>
      </c>
      <c r="V47" s="120">
        <f>'Р.I. Обслужено_!_'!V47</f>
        <v>0</v>
      </c>
      <c r="W47" s="120">
        <f>'Р.I. Обслужено_!_'!W47</f>
        <v>0</v>
      </c>
      <c r="X47" s="120">
        <f>'Р.I. Обслужено_!_'!X47</f>
        <v>0</v>
      </c>
      <c r="Y47" s="120">
        <f>'Р.I. Обслужено_!_'!Y47</f>
        <v>0</v>
      </c>
      <c r="Z47" s="120">
        <f>'Р.I. Обслужено_!_'!Z47</f>
        <v>0</v>
      </c>
      <c r="AA47" s="120">
        <f>'Р.I. Обслужено_!_'!AA47</f>
        <v>0</v>
      </c>
      <c r="AB47" s="120">
        <f>'Р.I. Обслужено_!_'!AB47</f>
        <v>0</v>
      </c>
      <c r="AC47" s="120">
        <f>'Р.I. Обслужено_!_'!AC47</f>
        <v>0</v>
      </c>
      <c r="AD47" s="120">
        <f>'Р.I. Обслужено_!_'!AD47</f>
        <v>0</v>
      </c>
      <c r="AE47" s="120">
        <f>'Р.I. Обслужено_!_'!AE47</f>
        <v>0</v>
      </c>
      <c r="AF47" s="120">
        <f>'Р.I. Обслужено_!_'!AF47</f>
        <v>0</v>
      </c>
      <c r="AG47" s="258"/>
      <c r="AH47" s="258"/>
      <c r="AI47" s="258"/>
      <c r="AJ47" s="258"/>
      <c r="AK47" s="258"/>
    </row>
    <row r="48" spans="2:37" ht="12.75">
      <c r="B48" s="54" t="s">
        <v>357</v>
      </c>
      <c r="C48" s="80" t="s">
        <v>41</v>
      </c>
      <c r="D48" s="120">
        <f>'Р.I. Обслужено_!_'!D48</f>
        <v>0</v>
      </c>
      <c r="E48" s="120">
        <f>'Р.I. Обслужено_!_'!E48</f>
        <v>0</v>
      </c>
      <c r="F48" s="120">
        <f>'Р.I. Обслужено_!_'!F48</f>
        <v>0</v>
      </c>
      <c r="G48" s="120">
        <f>'Р.I. Обслужено_!_'!G48</f>
        <v>0</v>
      </c>
      <c r="H48" s="120">
        <f>'Р.I. Обслужено_!_'!H48</f>
        <v>0</v>
      </c>
      <c r="I48" s="120">
        <f>'Р.I. Обслужено_!_'!I48</f>
        <v>0</v>
      </c>
      <c r="J48" s="120">
        <f>'Р.I. Обслужено_!_'!J48</f>
        <v>0</v>
      </c>
      <c r="K48" s="120">
        <f>'Р.I. Обслужено_!_'!K48</f>
        <v>0</v>
      </c>
      <c r="L48" s="120">
        <f>'Р.I. Обслужено_!_'!L48</f>
        <v>0</v>
      </c>
      <c r="M48" s="120">
        <f>'Р.I. Обслужено_!_'!M48</f>
        <v>0</v>
      </c>
      <c r="N48" s="120">
        <f>'Р.I. Обслужено_!_'!N48</f>
        <v>0</v>
      </c>
      <c r="O48" s="120">
        <f>'Р.I. Обслужено_!_'!O48</f>
        <v>0</v>
      </c>
      <c r="P48" s="120">
        <f>'Р.I. Обслужено_!_'!P48</f>
        <v>0</v>
      </c>
      <c r="Q48" s="120">
        <f>'Р.I. Обслужено_!_'!Q48</f>
        <v>0</v>
      </c>
      <c r="R48" s="120">
        <f>'Р.I. Обслужено_!_'!R48</f>
        <v>0</v>
      </c>
      <c r="S48" s="120">
        <f>'Р.I. Обслужено_!_'!S48</f>
        <v>0</v>
      </c>
      <c r="T48" s="120">
        <f>'Р.I. Обслужено_!_'!T48</f>
        <v>0</v>
      </c>
      <c r="U48" s="120">
        <f>'Р.I. Обслужено_!_'!U48</f>
        <v>0</v>
      </c>
      <c r="V48" s="120">
        <f>'Р.I. Обслужено_!_'!V48</f>
        <v>0</v>
      </c>
      <c r="W48" s="120">
        <f>'Р.I. Обслужено_!_'!W48</f>
        <v>0</v>
      </c>
      <c r="X48" s="120">
        <f>'Р.I. Обслужено_!_'!X48</f>
        <v>0</v>
      </c>
      <c r="Y48" s="120">
        <f>'Р.I. Обслужено_!_'!Y48</f>
        <v>0</v>
      </c>
      <c r="Z48" s="120">
        <f>'Р.I. Обслужено_!_'!Z48</f>
        <v>0</v>
      </c>
      <c r="AA48" s="120">
        <f>'Р.I. Обслужено_!_'!AA48</f>
        <v>0</v>
      </c>
      <c r="AB48" s="120">
        <f>'Р.I. Обслужено_!_'!AB48</f>
        <v>0</v>
      </c>
      <c r="AC48" s="120">
        <f>'Р.I. Обслужено_!_'!AC48</f>
        <v>0</v>
      </c>
      <c r="AD48" s="120">
        <f>'Р.I. Обслужено_!_'!AD48</f>
        <v>0</v>
      </c>
      <c r="AE48" s="120">
        <f>'Р.I. Обслужено_!_'!AE48</f>
        <v>0</v>
      </c>
      <c r="AF48" s="120">
        <f>'Р.I. Обслужено_!_'!AF48</f>
        <v>0</v>
      </c>
      <c r="AG48" s="258">
        <f t="shared" si="0"/>
      </c>
      <c r="AH48" s="258">
        <f t="shared" si="1"/>
      </c>
      <c r="AI48" s="258">
        <f t="shared" si="3"/>
      </c>
      <c r="AJ48" s="258">
        <f t="shared" si="4"/>
      </c>
      <c r="AK48" s="258">
        <f t="shared" si="2"/>
      </c>
    </row>
    <row r="49" spans="2:32" s="187" customFormat="1" ht="12.75">
      <c r="B49" s="264"/>
      <c r="C49" s="265"/>
      <c r="D49" s="266"/>
      <c r="E49" s="261"/>
      <c r="F49" s="261"/>
      <c r="G49" s="261"/>
      <c r="H49" s="262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</row>
    <row r="50" spans="2:36" ht="12.75">
      <c r="B50" s="264"/>
      <c r="C50" s="265"/>
      <c r="D50" s="266"/>
      <c r="E50" s="261"/>
      <c r="F50" s="261"/>
      <c r="G50" s="261"/>
      <c r="H50" s="262"/>
      <c r="I50" s="261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1"/>
      <c r="AC50" s="261"/>
      <c r="AD50" s="261"/>
      <c r="AE50" s="261"/>
      <c r="AF50" s="261"/>
      <c r="AG50" s="187"/>
      <c r="AH50" s="187"/>
      <c r="AI50" s="187"/>
      <c r="AJ50" s="187"/>
    </row>
    <row r="51" spans="2:28" ht="26.25" customHeight="1">
      <c r="B51" s="473" t="s">
        <v>261</v>
      </c>
      <c r="C51" s="456" t="s">
        <v>76</v>
      </c>
      <c r="D51" s="456"/>
      <c r="E51" s="268" t="str">
        <f>IF(AND(SUM(E16:E30)=0,E15=0),"",IF(AND(E15&lt;=SUM(E16:E30),E15&gt;=MAX(E16:E30)),"да",IF(AND(COUNTIF(E16:E30,"&gt;0")=1,SUM(E16:E30)=E15),"Да"," не верно")))</f>
        <v>да</v>
      </c>
      <c r="F51" s="268" t="str">
        <f aca="true" t="shared" si="5" ref="F51:AB51">IF(AND(SUM(F16:F30)=0,F15=0),"",IF(AND(F15&lt;=SUM(F16:F30),F15&gt;=MAX(F16:F30)),"да",IF(AND(COUNTIF(F16:F30,"&gt;0")=1,SUM(F16:F30)=F15),"Да"," не верно")))</f>
        <v>да</v>
      </c>
      <c r="G51" s="268" t="str">
        <f t="shared" si="5"/>
        <v>да</v>
      </c>
      <c r="H51" s="268" t="str">
        <f t="shared" si="5"/>
        <v>да</v>
      </c>
      <c r="I51" s="268" t="str">
        <f t="shared" si="5"/>
        <v>да</v>
      </c>
      <c r="J51" s="268">
        <f t="shared" si="5"/>
      </c>
      <c r="K51" s="268" t="str">
        <f t="shared" si="5"/>
        <v>да</v>
      </c>
      <c r="L51" s="268" t="str">
        <f t="shared" si="5"/>
        <v>да</v>
      </c>
      <c r="M51" s="268">
        <f t="shared" si="5"/>
      </c>
      <c r="N51" s="268" t="str">
        <f t="shared" si="5"/>
        <v>да</v>
      </c>
      <c r="O51" s="268">
        <f t="shared" si="5"/>
      </c>
      <c r="P51" s="268" t="str">
        <f t="shared" si="5"/>
        <v>да</v>
      </c>
      <c r="Q51" s="268" t="str">
        <f t="shared" si="5"/>
        <v>да</v>
      </c>
      <c r="R51" s="268">
        <f t="shared" si="5"/>
      </c>
      <c r="S51" s="268" t="str">
        <f t="shared" si="5"/>
        <v>да</v>
      </c>
      <c r="T51" s="268">
        <f t="shared" si="5"/>
      </c>
      <c r="U51" s="268">
        <f t="shared" si="5"/>
      </c>
      <c r="V51" s="268">
        <f t="shared" si="5"/>
      </c>
      <c r="W51" s="268">
        <f t="shared" si="5"/>
      </c>
      <c r="X51" s="268" t="str">
        <f t="shared" si="5"/>
        <v>да</v>
      </c>
      <c r="Y51" s="268" t="str">
        <f t="shared" si="5"/>
        <v>да</v>
      </c>
      <c r="Z51" s="268" t="str">
        <f t="shared" si="5"/>
        <v>да</v>
      </c>
      <c r="AA51" s="357"/>
      <c r="AB51" s="268" t="str">
        <f t="shared" si="5"/>
        <v>да</v>
      </c>
    </row>
    <row r="52" spans="2:28" ht="26.25" customHeight="1">
      <c r="B52" s="473"/>
      <c r="C52" s="455" t="s">
        <v>77</v>
      </c>
      <c r="D52" s="455"/>
      <c r="E52" s="268">
        <f>IF(SUM(E15:E30)&gt;0,SUM(E16:E30)-E15,"")</f>
        <v>30</v>
      </c>
      <c r="F52" s="268">
        <f aca="true" t="shared" si="6" ref="F52:Z52">IF(SUM(F15:F30)&gt;0,SUM(F16:F30)-F15,"")</f>
        <v>5</v>
      </c>
      <c r="G52" s="268">
        <f t="shared" si="6"/>
        <v>0</v>
      </c>
      <c r="H52" s="268">
        <f t="shared" si="6"/>
        <v>133</v>
      </c>
      <c r="I52" s="268">
        <f t="shared" si="6"/>
        <v>0</v>
      </c>
      <c r="J52" s="268">
        <f t="shared" si="6"/>
      </c>
      <c r="K52" s="268">
        <f t="shared" si="6"/>
        <v>0</v>
      </c>
      <c r="L52" s="268">
        <f t="shared" si="6"/>
        <v>0</v>
      </c>
      <c r="M52" s="268">
        <f t="shared" si="6"/>
      </c>
      <c r="N52" s="268">
        <f t="shared" si="6"/>
        <v>0</v>
      </c>
      <c r="O52" s="268">
        <f t="shared" si="6"/>
      </c>
      <c r="P52" s="268">
        <f t="shared" si="6"/>
        <v>0</v>
      </c>
      <c r="Q52" s="268">
        <f t="shared" si="6"/>
        <v>0</v>
      </c>
      <c r="R52" s="268">
        <f t="shared" si="6"/>
      </c>
      <c r="S52" s="268">
        <f t="shared" si="6"/>
        <v>0</v>
      </c>
      <c r="T52" s="268">
        <f t="shared" si="6"/>
      </c>
      <c r="U52" s="268">
        <f t="shared" si="6"/>
      </c>
      <c r="V52" s="268">
        <f t="shared" si="6"/>
      </c>
      <c r="W52" s="268">
        <f t="shared" si="6"/>
      </c>
      <c r="X52" s="268">
        <f t="shared" si="6"/>
        <v>6</v>
      </c>
      <c r="Y52" s="268">
        <f t="shared" si="6"/>
        <v>0</v>
      </c>
      <c r="Z52" s="268">
        <f t="shared" si="6"/>
        <v>1</v>
      </c>
      <c r="AA52" s="357"/>
      <c r="AB52" s="268">
        <f>SUM(AB16:AB30)-AB15</f>
        <v>0</v>
      </c>
    </row>
    <row r="53" spans="2:28" ht="24.75" customHeight="1">
      <c r="B53" s="473"/>
      <c r="C53" s="456" t="s">
        <v>337</v>
      </c>
      <c r="D53" s="456"/>
      <c r="E53" s="268">
        <f>IF(SUM(E31:E48)=0,"",IF(AND(SUM(E31:E48)&gt;0,E15=0),"да","не верно"))</f>
      </c>
      <c r="F53" s="268">
        <f aca="true" t="shared" si="7" ref="F53:Z53">IF(SUM(F31:F48)=0,"",IF(AND(SUM(F31:F48)&gt;0,F15=0),"да","не верно"))</f>
      </c>
      <c r="G53" s="268">
        <f t="shared" si="7"/>
      </c>
      <c r="H53" s="268">
        <f t="shared" si="7"/>
      </c>
      <c r="I53" s="268">
        <f t="shared" si="7"/>
      </c>
      <c r="J53" s="268">
        <f t="shared" si="7"/>
      </c>
      <c r="K53" s="268">
        <f t="shared" si="7"/>
      </c>
      <c r="L53" s="268">
        <f t="shared" si="7"/>
      </c>
      <c r="M53" s="268">
        <f t="shared" si="7"/>
      </c>
      <c r="N53" s="268">
        <f t="shared" si="7"/>
      </c>
      <c r="O53" s="268">
        <f t="shared" si="7"/>
      </c>
      <c r="P53" s="268">
        <f t="shared" si="7"/>
      </c>
      <c r="Q53" s="268">
        <f t="shared" si="7"/>
      </c>
      <c r="R53" s="268">
        <f t="shared" si="7"/>
      </c>
      <c r="S53" s="268">
        <f t="shared" si="7"/>
      </c>
      <c r="T53" s="268">
        <f t="shared" si="7"/>
      </c>
      <c r="U53" s="268">
        <f t="shared" si="7"/>
      </c>
      <c r="V53" s="268">
        <f t="shared" si="7"/>
      </c>
      <c r="W53" s="268">
        <f t="shared" si="7"/>
      </c>
      <c r="X53" s="268">
        <f t="shared" si="7"/>
      </c>
      <c r="Y53" s="268">
        <f t="shared" si="7"/>
      </c>
      <c r="Z53" s="268">
        <f t="shared" si="7"/>
      </c>
      <c r="AA53" s="357"/>
      <c r="AB53" s="268" t="str">
        <f>IF(SUM(AB31:AB40)=0,"да",IF(AND(SUM(AB31:AB40)&gt;0,AB15=0),"верно","не верно"))</f>
        <v>да</v>
      </c>
    </row>
    <row r="54" spans="2:32" s="14" customFormat="1" ht="16.5" customHeight="1">
      <c r="B54" s="17"/>
      <c r="C54" s="18"/>
      <c r="D54" s="19"/>
      <c r="E54" s="19"/>
      <c r="F54" s="267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4:26" ht="12.75" customHeight="1">
      <c r="D55" s="1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4:9" ht="12.75">
      <c r="D56" s="28" t="s">
        <v>348</v>
      </c>
      <c r="E56" s="469"/>
      <c r="F56" s="469"/>
      <c r="G56" s="469"/>
      <c r="H56" s="469"/>
      <c r="I56" s="469"/>
    </row>
    <row r="57" spans="4:9" ht="12.75">
      <c r="D57" s="391"/>
      <c r="E57" s="13"/>
      <c r="F57" s="13"/>
      <c r="G57" s="392" t="s">
        <v>349</v>
      </c>
      <c r="H57" s="13"/>
      <c r="I57" s="13"/>
    </row>
    <row r="58" spans="4:9" ht="12.75">
      <c r="D58" s="393" t="s">
        <v>350</v>
      </c>
      <c r="E58" s="470">
        <v>8833</v>
      </c>
      <c r="F58" s="470"/>
      <c r="G58" s="470"/>
      <c r="H58" s="470"/>
      <c r="I58" s="470"/>
    </row>
    <row r="59" spans="4:9" ht="12.75">
      <c r="D59" s="13"/>
      <c r="E59" s="13"/>
      <c r="F59" s="392" t="s">
        <v>351</v>
      </c>
      <c r="G59" s="13"/>
      <c r="H59" s="13"/>
      <c r="I59" s="13"/>
    </row>
  </sheetData>
  <sheetProtection password="CF6C" sheet="1"/>
  <mergeCells count="49">
    <mergeCell ref="C53:D53"/>
    <mergeCell ref="M12:M13"/>
    <mergeCell ref="P12:P13"/>
    <mergeCell ref="B9:B13"/>
    <mergeCell ref="C9:C13"/>
    <mergeCell ref="G12:G13"/>
    <mergeCell ref="E12:E13"/>
    <mergeCell ref="E11:I11"/>
    <mergeCell ref="D9:Z9"/>
    <mergeCell ref="X12:X13"/>
    <mergeCell ref="E10:Z10"/>
    <mergeCell ref="K12:K13"/>
    <mergeCell ref="U12:U13"/>
    <mergeCell ref="V12:V13"/>
    <mergeCell ref="W12:W13"/>
    <mergeCell ref="Y12:Y13"/>
    <mergeCell ref="Q12:Q13"/>
    <mergeCell ref="P11:X11"/>
    <mergeCell ref="Z12:Z13"/>
    <mergeCell ref="AB9:AF9"/>
    <mergeCell ref="S12:S13"/>
    <mergeCell ref="R12:R13"/>
    <mergeCell ref="AB10:AB13"/>
    <mergeCell ref="AC10:AF11"/>
    <mergeCell ref="AC12:AC13"/>
    <mergeCell ref="Y11:Z11"/>
    <mergeCell ref="AD12:AD13"/>
    <mergeCell ref="AA9:AA13"/>
    <mergeCell ref="T12:T13"/>
    <mergeCell ref="E56:I56"/>
    <mergeCell ref="E58:I58"/>
    <mergeCell ref="AG12:AK12"/>
    <mergeCell ref="B51:B53"/>
    <mergeCell ref="AE12:AF12"/>
    <mergeCell ref="O12:O13"/>
    <mergeCell ref="J12:J13"/>
    <mergeCell ref="H12:H13"/>
    <mergeCell ref="N12:N13"/>
    <mergeCell ref="L12:L13"/>
    <mergeCell ref="D1:T1"/>
    <mergeCell ref="D5:T5"/>
    <mergeCell ref="C52:D52"/>
    <mergeCell ref="C51:D51"/>
    <mergeCell ref="F12:F13"/>
    <mergeCell ref="E3:F3"/>
    <mergeCell ref="G3:H3"/>
    <mergeCell ref="J11:O11"/>
    <mergeCell ref="I12:I13"/>
    <mergeCell ref="D10:D13"/>
  </mergeCells>
  <dataValidations count="4">
    <dataValidation type="whole" operator="greaterThan" allowBlank="1" showInputMessage="1" showErrorMessage="1" errorTitle="Внимание!" error="Вводятся только целые числовые значения больше 0." sqref="E54 G54:AF54 E49:AF50">
      <formula1>0</formula1>
    </dataValidation>
    <dataValidation operator="greaterThan" allowBlank="1" showInputMessage="1" showErrorMessage="1" errorTitle="Внимание!" error="Вводятся только целые числовые значения больше 0." sqref="F54"/>
    <dataValidation type="list" allowBlank="1" showInputMessage="1" showErrorMessage="1" sqref="G3:H3">
      <formula1>$A$1:$A$4</formula1>
    </dataValidation>
    <dataValidation type="list" allowBlank="1" showInputMessage="1" showErrorMessage="1" sqref="I3">
      <formula1>$A$9:$A$12</formula1>
    </dataValidation>
  </dataValidations>
  <printOptions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55" r:id="rId3"/>
  <ignoredErrors>
    <ignoredError sqref="J52:W52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1:AA328"/>
  <sheetViews>
    <sheetView zoomScale="66" zoomScaleNormal="66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22" sqref="J22"/>
    </sheetView>
  </sheetViews>
  <sheetFormatPr defaultColWidth="9.00390625" defaultRowHeight="12.75"/>
  <cols>
    <col min="1" max="1" width="1.625" style="130" customWidth="1"/>
    <col min="2" max="2" width="5.75390625" style="130" customWidth="1"/>
    <col min="3" max="3" width="64.75390625" style="130" customWidth="1"/>
    <col min="4" max="4" width="11.25390625" style="130" customWidth="1"/>
    <col min="5" max="5" width="11.875" style="130" customWidth="1"/>
    <col min="6" max="6" width="11.75390625" style="130" customWidth="1"/>
    <col min="7" max="7" width="11.00390625" style="130" customWidth="1"/>
    <col min="8" max="8" width="11.375" style="130" customWidth="1"/>
    <col min="9" max="9" width="10.75390625" style="130" customWidth="1"/>
    <col min="10" max="10" width="10.00390625" style="130" customWidth="1"/>
    <col min="11" max="11" width="11.375" style="130" customWidth="1"/>
    <col min="12" max="12" width="11.75390625" style="130" customWidth="1"/>
    <col min="13" max="13" width="14.875" style="130" customWidth="1"/>
    <col min="14" max="15" width="9.875" style="241" customWidth="1"/>
    <col min="16" max="16" width="9.75390625" style="241" customWidth="1"/>
    <col min="17" max="16384" width="9.125" style="130" customWidth="1"/>
  </cols>
  <sheetData>
    <row r="1" spans="2:15" ht="7.5" customHeight="1">
      <c r="B1" s="131"/>
      <c r="C1" s="131"/>
      <c r="D1" s="132"/>
      <c r="E1" s="132"/>
      <c r="F1" s="132"/>
      <c r="G1" s="131"/>
      <c r="H1" s="131"/>
      <c r="I1" s="131"/>
      <c r="J1" s="290" t="s">
        <v>130</v>
      </c>
      <c r="K1" s="290"/>
      <c r="L1" s="290"/>
      <c r="M1" s="290"/>
      <c r="N1" s="240"/>
      <c r="O1" s="240"/>
    </row>
    <row r="2" spans="2:15" ht="4.5" customHeight="1">
      <c r="B2" s="131"/>
      <c r="C2" s="132"/>
      <c r="D2" s="132"/>
      <c r="E2" s="132"/>
      <c r="F2" s="132"/>
      <c r="G2" s="132"/>
      <c r="H2" s="132"/>
      <c r="I2" s="132"/>
      <c r="J2" s="290"/>
      <c r="K2" s="290"/>
      <c r="L2" s="290"/>
      <c r="M2" s="290"/>
      <c r="N2" s="240"/>
      <c r="O2" s="240"/>
    </row>
    <row r="3" spans="2:16" ht="3.75" customHeight="1">
      <c r="B3" s="131"/>
      <c r="C3" s="133"/>
      <c r="D3" s="133"/>
      <c r="E3" s="133"/>
      <c r="F3" s="133"/>
      <c r="G3" s="133"/>
      <c r="H3" s="133"/>
      <c r="I3" s="133"/>
      <c r="J3" s="290"/>
      <c r="K3" s="290"/>
      <c r="L3" s="290"/>
      <c r="M3" s="290"/>
      <c r="N3" s="240"/>
      <c r="O3" s="240"/>
      <c r="P3" s="242"/>
    </row>
    <row r="4" spans="2:16" ht="22.5" customHeight="1">
      <c r="B4" s="311" t="s">
        <v>297</v>
      </c>
      <c r="C4" s="586" t="s">
        <v>92</v>
      </c>
      <c r="D4" s="586"/>
      <c r="E4" s="586"/>
      <c r="F4" s="586"/>
      <c r="G4" s="586"/>
      <c r="H4" s="135"/>
      <c r="I4" s="135"/>
      <c r="J4" s="290"/>
      <c r="K4" s="290"/>
      <c r="L4" s="290"/>
      <c r="M4" s="290"/>
      <c r="N4" s="240"/>
      <c r="O4" s="240"/>
      <c r="P4" s="242"/>
    </row>
    <row r="5" spans="14:15" ht="9.75" customHeight="1" thickBot="1">
      <c r="N5" s="243"/>
      <c r="O5" s="243"/>
    </row>
    <row r="6" spans="2:16" ht="24" customHeight="1">
      <c r="B6" s="571" t="s">
        <v>285</v>
      </c>
      <c r="C6" s="587" t="s">
        <v>325</v>
      </c>
      <c r="D6" s="559" t="s">
        <v>133</v>
      </c>
      <c r="E6" s="560"/>
      <c r="F6" s="560"/>
      <c r="G6" s="560"/>
      <c r="H6" s="560"/>
      <c r="I6" s="560"/>
      <c r="J6" s="560"/>
      <c r="K6" s="560"/>
      <c r="L6" s="561"/>
      <c r="M6" s="582" t="s">
        <v>298</v>
      </c>
      <c r="N6" s="244"/>
      <c r="O6" s="244"/>
      <c r="P6" s="245"/>
    </row>
    <row r="7" spans="2:16" ht="21.75" customHeight="1">
      <c r="B7" s="572"/>
      <c r="C7" s="588"/>
      <c r="D7" s="590" t="s">
        <v>8</v>
      </c>
      <c r="E7" s="546" t="s">
        <v>135</v>
      </c>
      <c r="F7" s="546"/>
      <c r="G7" s="546"/>
      <c r="H7" s="546"/>
      <c r="I7" s="546"/>
      <c r="J7" s="546"/>
      <c r="K7" s="591" t="s">
        <v>283</v>
      </c>
      <c r="L7" s="592"/>
      <c r="M7" s="583"/>
      <c r="N7" s="244"/>
      <c r="O7" s="244"/>
      <c r="P7" s="245"/>
    </row>
    <row r="8" spans="2:17" ht="33" customHeight="1">
      <c r="B8" s="572"/>
      <c r="C8" s="588"/>
      <c r="D8" s="590"/>
      <c r="E8" s="585" t="s">
        <v>138</v>
      </c>
      <c r="F8" s="585"/>
      <c r="G8" s="585" t="s">
        <v>139</v>
      </c>
      <c r="H8" s="585" t="s">
        <v>140</v>
      </c>
      <c r="I8" s="585"/>
      <c r="J8" s="585" t="s">
        <v>141</v>
      </c>
      <c r="K8" s="585" t="s">
        <v>142</v>
      </c>
      <c r="L8" s="593" t="s">
        <v>143</v>
      </c>
      <c r="M8" s="583"/>
      <c r="N8" s="309" t="s">
        <v>266</v>
      </c>
      <c r="O8" s="310"/>
      <c r="P8" s="310"/>
      <c r="Q8" s="310"/>
    </row>
    <row r="9" spans="2:17" ht="66" customHeight="1">
      <c r="B9" s="573"/>
      <c r="C9" s="589"/>
      <c r="D9" s="590"/>
      <c r="E9" s="136" t="s">
        <v>145</v>
      </c>
      <c r="F9" s="137" t="s">
        <v>262</v>
      </c>
      <c r="G9" s="585"/>
      <c r="H9" s="138" t="s">
        <v>146</v>
      </c>
      <c r="I9" s="139" t="s">
        <v>263</v>
      </c>
      <c r="J9" s="585"/>
      <c r="K9" s="585"/>
      <c r="L9" s="593"/>
      <c r="M9" s="584"/>
      <c r="N9" s="248" t="s">
        <v>264</v>
      </c>
      <c r="O9" s="248" t="s">
        <v>265</v>
      </c>
      <c r="P9" s="249" t="s">
        <v>299</v>
      </c>
      <c r="Q9" s="250" t="s">
        <v>300</v>
      </c>
    </row>
    <row r="10" spans="2:17" ht="15">
      <c r="B10" s="220" t="s">
        <v>31</v>
      </c>
      <c r="C10" s="324" t="s">
        <v>150</v>
      </c>
      <c r="D10" s="209">
        <v>1</v>
      </c>
      <c r="E10" s="141">
        <v>2</v>
      </c>
      <c r="F10" s="141">
        <v>3</v>
      </c>
      <c r="G10" s="141">
        <v>4</v>
      </c>
      <c r="H10" s="141">
        <v>5</v>
      </c>
      <c r="I10" s="141">
        <v>6</v>
      </c>
      <c r="J10" s="141">
        <v>7</v>
      </c>
      <c r="K10" s="141">
        <v>8</v>
      </c>
      <c r="L10" s="210">
        <v>9</v>
      </c>
      <c r="M10" s="330">
        <v>10</v>
      </c>
      <c r="N10" s="251"/>
      <c r="O10" s="251"/>
      <c r="P10" s="252"/>
      <c r="Q10" s="253"/>
    </row>
    <row r="11" spans="2:17" ht="28.5">
      <c r="B11" s="221">
        <v>1</v>
      </c>
      <c r="C11" s="325" t="s">
        <v>316</v>
      </c>
      <c r="D11" s="213">
        <f aca="true" t="shared" si="0" ref="D11:D25">E11+G11+H11+J11</f>
        <v>643</v>
      </c>
      <c r="E11" s="144">
        <v>35</v>
      </c>
      <c r="F11" s="144">
        <v>10</v>
      </c>
      <c r="G11" s="144">
        <v>3</v>
      </c>
      <c r="H11" s="144">
        <v>562</v>
      </c>
      <c r="I11" s="144">
        <v>428</v>
      </c>
      <c r="J11" s="144">
        <v>43</v>
      </c>
      <c r="K11" s="144">
        <v>389</v>
      </c>
      <c r="L11" s="214">
        <v>254</v>
      </c>
      <c r="M11" s="331">
        <v>668</v>
      </c>
      <c r="N11" s="257">
        <f>IF(E11&gt;=F11,"","не верно")</f>
      </c>
      <c r="O11" s="257">
        <f>IF(H11&gt;=I11,"","не верно")</f>
      </c>
      <c r="P11" s="257">
        <f>IF(D11=K11+L11,"","не верно")</f>
      </c>
      <c r="Q11" s="257">
        <f>IF(M11&gt;=D11,"","не верно")</f>
      </c>
    </row>
    <row r="12" spans="2:17" ht="29.25">
      <c r="B12" s="221">
        <v>2</v>
      </c>
      <c r="C12" s="326" t="s">
        <v>317</v>
      </c>
      <c r="D12" s="213">
        <f t="shared" si="0"/>
        <v>2109</v>
      </c>
      <c r="E12" s="144">
        <v>540</v>
      </c>
      <c r="F12" s="144">
        <v>29</v>
      </c>
      <c r="G12" s="144">
        <v>15</v>
      </c>
      <c r="H12" s="144">
        <v>1312</v>
      </c>
      <c r="I12" s="144">
        <v>887</v>
      </c>
      <c r="J12" s="144">
        <v>242</v>
      </c>
      <c r="K12" s="144">
        <v>1168</v>
      </c>
      <c r="L12" s="214">
        <v>941</v>
      </c>
      <c r="M12" s="332">
        <v>3213</v>
      </c>
      <c r="N12" s="257">
        <f>IF(E12&gt;=F12,"","не верно")</f>
      </c>
      <c r="O12" s="257">
        <f aca="true" t="shared" si="1" ref="O12:O25">IF(H12&gt;=I12,"","не верно")</f>
      </c>
      <c r="P12" s="257">
        <f aca="true" t="shared" si="2" ref="P12:P25">IF(D12=K12+L12,"","не верно")</f>
      </c>
      <c r="Q12" s="257">
        <f aca="true" t="shared" si="3" ref="Q12:Q25">IF(M12&gt;=D12,"","не верно")</f>
      </c>
    </row>
    <row r="13" spans="2:17" ht="15.75">
      <c r="B13" s="221">
        <v>3</v>
      </c>
      <c r="C13" s="325" t="s">
        <v>318</v>
      </c>
      <c r="D13" s="213">
        <f t="shared" si="0"/>
        <v>0</v>
      </c>
      <c r="E13" s="348"/>
      <c r="F13" s="348"/>
      <c r="G13" s="348"/>
      <c r="H13" s="348"/>
      <c r="I13" s="348"/>
      <c r="J13" s="348"/>
      <c r="K13" s="348"/>
      <c r="L13" s="353"/>
      <c r="M13" s="354"/>
      <c r="N13" s="257"/>
      <c r="O13" s="257">
        <f t="shared" si="1"/>
      </c>
      <c r="P13" s="257">
        <f t="shared" si="2"/>
      </c>
      <c r="Q13" s="257">
        <f t="shared" si="3"/>
      </c>
    </row>
    <row r="14" spans="2:17" ht="28.5">
      <c r="B14" s="221">
        <v>4</v>
      </c>
      <c r="C14" s="325" t="s">
        <v>171</v>
      </c>
      <c r="D14" s="213">
        <f t="shared" si="0"/>
        <v>54</v>
      </c>
      <c r="E14" s="150">
        <v>29</v>
      </c>
      <c r="F14" s="150">
        <v>7</v>
      </c>
      <c r="G14" s="150">
        <v>14</v>
      </c>
      <c r="H14" s="150">
        <v>8</v>
      </c>
      <c r="I14" s="150">
        <v>8</v>
      </c>
      <c r="J14" s="144">
        <v>3</v>
      </c>
      <c r="K14" s="150">
        <v>35</v>
      </c>
      <c r="L14" s="215">
        <v>19</v>
      </c>
      <c r="M14" s="332">
        <v>54</v>
      </c>
      <c r="N14" s="257">
        <f>IF(E14&gt;=F14,"","не верно")</f>
      </c>
      <c r="O14" s="257">
        <f t="shared" si="1"/>
      </c>
      <c r="P14" s="257">
        <f t="shared" si="2"/>
      </c>
      <c r="Q14" s="257">
        <f t="shared" si="3"/>
      </c>
    </row>
    <row r="15" spans="2:17" ht="42.75">
      <c r="B15" s="221">
        <v>5</v>
      </c>
      <c r="C15" s="325" t="s">
        <v>319</v>
      </c>
      <c r="D15" s="213">
        <f t="shared" si="0"/>
        <v>1</v>
      </c>
      <c r="E15" s="154"/>
      <c r="F15" s="154"/>
      <c r="G15" s="154"/>
      <c r="H15" s="154"/>
      <c r="I15" s="154"/>
      <c r="J15" s="296">
        <v>1</v>
      </c>
      <c r="K15" s="154">
        <v>1</v>
      </c>
      <c r="L15" s="218"/>
      <c r="M15" s="333">
        <v>1</v>
      </c>
      <c r="N15" s="257">
        <f>IF(E15&gt;=F15,"","не верно")</f>
      </c>
      <c r="O15" s="257">
        <f t="shared" si="1"/>
      </c>
      <c r="P15" s="257">
        <f t="shared" si="2"/>
      </c>
      <c r="Q15" s="257">
        <f t="shared" si="3"/>
      </c>
    </row>
    <row r="16" spans="2:17" ht="15.75">
      <c r="B16" s="221">
        <v>6</v>
      </c>
      <c r="C16" s="325" t="s">
        <v>320</v>
      </c>
      <c r="D16" s="213">
        <f t="shared" si="0"/>
        <v>2</v>
      </c>
      <c r="E16" s="154"/>
      <c r="F16" s="154"/>
      <c r="G16" s="154">
        <v>1</v>
      </c>
      <c r="H16" s="154"/>
      <c r="I16" s="154"/>
      <c r="J16" s="296">
        <v>1</v>
      </c>
      <c r="K16" s="154">
        <v>2</v>
      </c>
      <c r="L16" s="218"/>
      <c r="M16" s="333">
        <v>7</v>
      </c>
      <c r="N16" s="257">
        <f>IF(E16&gt;=F16,"","не верно")</f>
      </c>
      <c r="O16" s="257">
        <f t="shared" si="1"/>
      </c>
      <c r="P16" s="257">
        <f t="shared" si="2"/>
      </c>
      <c r="Q16" s="257">
        <f t="shared" si="3"/>
      </c>
    </row>
    <row r="17" spans="2:17" ht="28.5">
      <c r="B17" s="221">
        <v>7</v>
      </c>
      <c r="C17" s="325" t="s">
        <v>321</v>
      </c>
      <c r="D17" s="213">
        <f t="shared" si="0"/>
        <v>8</v>
      </c>
      <c r="E17" s="154"/>
      <c r="F17" s="154"/>
      <c r="G17" s="154"/>
      <c r="H17" s="154">
        <v>8</v>
      </c>
      <c r="I17" s="154"/>
      <c r="J17" s="296"/>
      <c r="K17" s="154">
        <v>5</v>
      </c>
      <c r="L17" s="218">
        <v>3</v>
      </c>
      <c r="M17" s="333">
        <v>8</v>
      </c>
      <c r="N17" s="257"/>
      <c r="O17" s="257">
        <f t="shared" si="1"/>
      </c>
      <c r="P17" s="257">
        <f t="shared" si="2"/>
      </c>
      <c r="Q17" s="257">
        <f t="shared" si="3"/>
      </c>
    </row>
    <row r="18" spans="2:17" ht="42.75">
      <c r="B18" s="221">
        <v>8</v>
      </c>
      <c r="C18" s="325" t="s">
        <v>187</v>
      </c>
      <c r="D18" s="213">
        <f t="shared" si="0"/>
        <v>1437</v>
      </c>
      <c r="E18" s="154">
        <v>52</v>
      </c>
      <c r="F18" s="154">
        <v>36</v>
      </c>
      <c r="G18" s="154">
        <v>9</v>
      </c>
      <c r="H18" s="154">
        <v>1273</v>
      </c>
      <c r="I18" s="154">
        <v>712</v>
      </c>
      <c r="J18" s="296">
        <v>103</v>
      </c>
      <c r="K18" s="154">
        <v>975</v>
      </c>
      <c r="L18" s="218">
        <v>462</v>
      </c>
      <c r="M18" s="333">
        <v>2053</v>
      </c>
      <c r="N18" s="257">
        <f>IF(E18&gt;=F18,"","не верно")</f>
      </c>
      <c r="O18" s="257">
        <f t="shared" si="1"/>
      </c>
      <c r="P18" s="257">
        <f t="shared" si="2"/>
      </c>
      <c r="Q18" s="257">
        <f t="shared" si="3"/>
      </c>
    </row>
    <row r="19" spans="2:17" ht="28.5">
      <c r="B19" s="221">
        <v>9</v>
      </c>
      <c r="C19" s="325" t="s">
        <v>322</v>
      </c>
      <c r="D19" s="213">
        <f t="shared" si="0"/>
        <v>312</v>
      </c>
      <c r="E19" s="154"/>
      <c r="F19" s="154"/>
      <c r="G19" s="154"/>
      <c r="H19" s="154">
        <v>312</v>
      </c>
      <c r="I19" s="154"/>
      <c r="J19" s="296"/>
      <c r="K19" s="154">
        <v>220</v>
      </c>
      <c r="L19" s="218">
        <v>92</v>
      </c>
      <c r="M19" s="333">
        <v>453</v>
      </c>
      <c r="N19" s="257">
        <f>IF(E19&gt;=F19,"","не верно")</f>
      </c>
      <c r="O19" s="257">
        <f t="shared" si="1"/>
      </c>
      <c r="P19" s="257">
        <f t="shared" si="2"/>
      </c>
      <c r="Q19" s="257">
        <f t="shared" si="3"/>
      </c>
    </row>
    <row r="20" spans="2:17" ht="28.5">
      <c r="B20" s="221">
        <v>10</v>
      </c>
      <c r="C20" s="325" t="s">
        <v>323</v>
      </c>
      <c r="D20" s="213">
        <f t="shared" si="0"/>
        <v>182</v>
      </c>
      <c r="E20" s="154"/>
      <c r="F20" s="154"/>
      <c r="G20" s="154"/>
      <c r="H20" s="154">
        <v>182</v>
      </c>
      <c r="I20" s="154">
        <v>182</v>
      </c>
      <c r="J20" s="296"/>
      <c r="K20" s="154">
        <v>130</v>
      </c>
      <c r="L20" s="218">
        <v>52</v>
      </c>
      <c r="M20" s="333">
        <v>189</v>
      </c>
      <c r="N20" s="257"/>
      <c r="O20" s="257">
        <f t="shared" si="1"/>
      </c>
      <c r="P20" s="257">
        <f t="shared" si="2"/>
      </c>
      <c r="Q20" s="257">
        <f t="shared" si="3"/>
      </c>
    </row>
    <row r="21" spans="2:17" ht="28.5">
      <c r="B21" s="221">
        <v>11</v>
      </c>
      <c r="C21" s="325" t="s">
        <v>190</v>
      </c>
      <c r="D21" s="213">
        <f t="shared" si="0"/>
        <v>2693</v>
      </c>
      <c r="E21" s="296">
        <v>979</v>
      </c>
      <c r="F21" s="296">
        <v>240</v>
      </c>
      <c r="G21" s="296">
        <v>73</v>
      </c>
      <c r="H21" s="296">
        <v>1044</v>
      </c>
      <c r="I21" s="296">
        <v>30</v>
      </c>
      <c r="J21" s="296">
        <v>597</v>
      </c>
      <c r="K21" s="154">
        <v>1689</v>
      </c>
      <c r="L21" s="218">
        <v>1004</v>
      </c>
      <c r="M21" s="333">
        <v>3982</v>
      </c>
      <c r="N21" s="257">
        <f>IF(E21&gt;=F21,"","не верно")</f>
      </c>
      <c r="O21" s="257">
        <f t="shared" si="1"/>
      </c>
      <c r="P21" s="257">
        <f t="shared" si="2"/>
      </c>
      <c r="Q21" s="257">
        <f t="shared" si="3"/>
      </c>
    </row>
    <row r="22" spans="2:17" ht="28.5">
      <c r="B22" s="221">
        <v>12</v>
      </c>
      <c r="C22" s="325" t="s">
        <v>324</v>
      </c>
      <c r="D22" s="213">
        <f t="shared" si="0"/>
        <v>371</v>
      </c>
      <c r="E22" s="154">
        <v>25</v>
      </c>
      <c r="F22" s="154">
        <v>7</v>
      </c>
      <c r="G22" s="154">
        <v>4</v>
      </c>
      <c r="H22" s="154">
        <v>336</v>
      </c>
      <c r="I22" s="296">
        <v>16</v>
      </c>
      <c r="J22" s="296">
        <v>6</v>
      </c>
      <c r="K22" s="154">
        <v>218</v>
      </c>
      <c r="L22" s="218">
        <v>153</v>
      </c>
      <c r="M22" s="333">
        <v>838</v>
      </c>
      <c r="N22" s="257">
        <f>IF(E22&gt;=F22,"","не верно")</f>
      </c>
      <c r="O22" s="257">
        <f t="shared" si="1"/>
      </c>
      <c r="P22" s="257">
        <f t="shared" si="2"/>
      </c>
      <c r="Q22" s="257">
        <f t="shared" si="3"/>
      </c>
    </row>
    <row r="23" spans="2:17" ht="15.75">
      <c r="B23" s="221">
        <v>13</v>
      </c>
      <c r="C23" s="325" t="s">
        <v>222</v>
      </c>
      <c r="D23" s="213">
        <f t="shared" si="0"/>
        <v>2</v>
      </c>
      <c r="E23" s="154"/>
      <c r="F23" s="154"/>
      <c r="G23" s="154"/>
      <c r="H23" s="154"/>
      <c r="I23" s="154"/>
      <c r="J23" s="296">
        <v>2</v>
      </c>
      <c r="K23" s="154">
        <v>2</v>
      </c>
      <c r="L23" s="218"/>
      <c r="M23" s="333">
        <v>2</v>
      </c>
      <c r="N23" s="257">
        <f>IF(E23&gt;=F23,"","не верно")</f>
      </c>
      <c r="O23" s="257">
        <f t="shared" si="1"/>
      </c>
      <c r="P23" s="257">
        <f t="shared" si="2"/>
      </c>
      <c r="Q23" s="257">
        <f t="shared" si="3"/>
      </c>
    </row>
    <row r="24" spans="2:17" ht="42.75">
      <c r="B24" s="221">
        <v>14</v>
      </c>
      <c r="C24" s="325" t="s">
        <v>192</v>
      </c>
      <c r="D24" s="213">
        <f t="shared" si="0"/>
        <v>25</v>
      </c>
      <c r="E24" s="154">
        <v>14</v>
      </c>
      <c r="F24" s="154">
        <v>7</v>
      </c>
      <c r="G24" s="154"/>
      <c r="H24" s="154"/>
      <c r="I24" s="154"/>
      <c r="J24" s="296">
        <v>11</v>
      </c>
      <c r="K24" s="154">
        <v>15</v>
      </c>
      <c r="L24" s="218">
        <v>10</v>
      </c>
      <c r="M24" s="333">
        <v>25</v>
      </c>
      <c r="N24" s="257">
        <f>IF(E24&gt;=F24,"","не верно")</f>
      </c>
      <c r="O24" s="257">
        <f t="shared" si="1"/>
      </c>
      <c r="P24" s="257">
        <f t="shared" si="2"/>
      </c>
      <c r="Q24" s="257">
        <f t="shared" si="3"/>
      </c>
    </row>
    <row r="25" spans="2:17" ht="24.75" customHeight="1" thickBot="1">
      <c r="B25" s="286"/>
      <c r="C25" s="327" t="s">
        <v>60</v>
      </c>
      <c r="D25" s="213">
        <f t="shared" si="0"/>
        <v>6749</v>
      </c>
      <c r="E25" s="157">
        <v>1674</v>
      </c>
      <c r="F25" s="157">
        <v>336</v>
      </c>
      <c r="G25" s="157">
        <v>119</v>
      </c>
      <c r="H25" s="157">
        <v>3947</v>
      </c>
      <c r="I25" s="157">
        <v>2116</v>
      </c>
      <c r="J25" s="312">
        <v>1009</v>
      </c>
      <c r="K25" s="157">
        <v>4242</v>
      </c>
      <c r="L25" s="219">
        <v>2507</v>
      </c>
      <c r="M25" s="334">
        <f>SUM(M11:M24)</f>
        <v>11493</v>
      </c>
      <c r="N25" s="257">
        <f>IF(E25&gt;=F25,"","не верно")</f>
      </c>
      <c r="O25" s="257">
        <f t="shared" si="1"/>
      </c>
      <c r="P25" s="257">
        <f t="shared" si="2"/>
      </c>
      <c r="Q25" s="257">
        <f t="shared" si="3"/>
      </c>
    </row>
    <row r="26" spans="2:27" ht="31.5">
      <c r="B26" s="563"/>
      <c r="C26" s="328" t="s">
        <v>326</v>
      </c>
      <c r="D26" s="278">
        <f>IF(AND(D25&gt;=MAX(D11:D24),D25&lt;=SUM(D11:D24)),"","не верно")</f>
      </c>
      <c r="E26" s="275">
        <f aca="true" t="shared" si="4" ref="E26:L26">IF(AND(E25&gt;=MAX(E11:E24),E25&lt;=SUM(E11:E24)),"","не верно")</f>
      </c>
      <c r="F26" s="275">
        <f t="shared" si="4"/>
      </c>
      <c r="G26" s="275">
        <f t="shared" si="4"/>
      </c>
      <c r="H26" s="275">
        <f t="shared" si="4"/>
      </c>
      <c r="I26" s="275">
        <f t="shared" si="4"/>
      </c>
      <c r="J26" s="275">
        <f t="shared" si="4"/>
      </c>
      <c r="K26" s="275">
        <f t="shared" si="4"/>
      </c>
      <c r="L26" s="279">
        <f t="shared" si="4"/>
      </c>
      <c r="M26" s="308"/>
      <c r="N26" s="297"/>
      <c r="O26" s="297"/>
      <c r="P26" s="297"/>
      <c r="Q26" s="297"/>
      <c r="R26" s="142"/>
      <c r="S26" s="142"/>
      <c r="T26" s="129"/>
      <c r="U26" s="129"/>
      <c r="V26" s="129"/>
      <c r="W26" s="129"/>
      <c r="X26" s="129"/>
      <c r="Y26" s="129"/>
      <c r="Z26" s="129"/>
      <c r="AA26" s="129"/>
    </row>
    <row r="27" spans="2:17" ht="35.25" customHeight="1" thickBot="1">
      <c r="B27" s="564"/>
      <c r="C27" s="329" t="s">
        <v>327</v>
      </c>
      <c r="D27" s="282"/>
      <c r="E27" s="283"/>
      <c r="F27" s="283"/>
      <c r="G27" s="283"/>
      <c r="H27" s="283"/>
      <c r="I27" s="283"/>
      <c r="J27" s="283"/>
      <c r="K27" s="338"/>
      <c r="L27" s="339"/>
      <c r="M27" s="271"/>
      <c r="Q27" s="142"/>
    </row>
    <row r="28" spans="3:17" ht="15">
      <c r="C28" s="162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Q28" s="142"/>
    </row>
    <row r="29" spans="3:17" ht="15">
      <c r="C29" s="162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Q29" s="142"/>
    </row>
    <row r="30" spans="3:17" ht="15">
      <c r="C30" s="162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Q30" s="142"/>
    </row>
    <row r="31" spans="3:17" ht="15">
      <c r="C31" s="162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Q31" s="142"/>
    </row>
    <row r="32" spans="3:17" ht="15">
      <c r="C32" s="162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Q32" s="142"/>
    </row>
    <row r="33" spans="3:17" ht="15">
      <c r="C33" s="16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Q33" s="142"/>
    </row>
    <row r="34" spans="3:17" ht="15">
      <c r="C34" s="162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Q34" s="142"/>
    </row>
    <row r="35" spans="3:17" ht="15"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Q35" s="142"/>
    </row>
    <row r="36" spans="3:17" ht="15">
      <c r="C36" s="162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Q36" s="142"/>
    </row>
    <row r="37" spans="3:17" ht="15">
      <c r="C37" s="162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Q37" s="142"/>
    </row>
    <row r="38" spans="2:17" ht="15">
      <c r="B38" s="160"/>
      <c r="C38" s="160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Q38" s="142"/>
    </row>
    <row r="39" spans="2:17" ht="15">
      <c r="B39" s="165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Q39" s="142"/>
    </row>
    <row r="40" spans="2:17" ht="15">
      <c r="B40" s="160"/>
      <c r="C40" s="160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Q40" s="142"/>
    </row>
    <row r="41" spans="2:17" ht="15"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Q41" s="142"/>
    </row>
    <row r="42" spans="2:17" ht="15">
      <c r="B42" s="143"/>
      <c r="C42" s="143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Q42" s="142"/>
    </row>
    <row r="43" spans="4:17" ht="15"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Q43" s="142"/>
    </row>
    <row r="44" spans="4:17" ht="15"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Q44" s="142"/>
    </row>
    <row r="45" spans="4:17" ht="15"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Q45" s="142"/>
    </row>
    <row r="46" spans="4:17" ht="15"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Q46" s="142"/>
    </row>
    <row r="47" spans="4:17" ht="15"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Q47" s="142"/>
    </row>
    <row r="48" spans="4:17" ht="15"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Q48" s="142"/>
    </row>
    <row r="49" spans="4:17" ht="15"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Q49" s="142"/>
    </row>
    <row r="50" spans="4:17" ht="15"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Q50" s="142"/>
    </row>
    <row r="51" spans="4:17" ht="15"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Q51" s="142"/>
    </row>
    <row r="52" spans="4:17" ht="15"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Q52" s="142"/>
    </row>
    <row r="53" spans="4:17" ht="15"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Q53" s="142"/>
    </row>
    <row r="54" spans="4:17" ht="15"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Q54" s="142"/>
    </row>
    <row r="55" spans="4:17" ht="15"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Q55" s="142"/>
    </row>
    <row r="56" spans="4:17" ht="15"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Q56" s="142"/>
    </row>
    <row r="57" spans="4:17" ht="15"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Q57" s="142"/>
    </row>
    <row r="58" spans="4:17" ht="15"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Q58" s="142"/>
    </row>
    <row r="59" spans="4:17" ht="15"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Q59" s="142"/>
    </row>
    <row r="60" spans="4:17" ht="15"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Q60" s="142"/>
    </row>
    <row r="61" spans="4:17" ht="15"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Q61" s="142"/>
    </row>
    <row r="62" spans="4:17" ht="15"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Q62" s="142"/>
    </row>
    <row r="63" spans="4:17" ht="15"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Q63" s="142"/>
    </row>
    <row r="64" spans="4:17" ht="15"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Q64" s="142"/>
    </row>
    <row r="65" spans="4:17" ht="15"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Q65" s="142"/>
    </row>
    <row r="66" spans="4:17" ht="15"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Q66" s="142"/>
    </row>
    <row r="67" spans="4:17" ht="15"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Q67" s="142"/>
    </row>
    <row r="68" spans="4:17" ht="15"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Q68" s="142"/>
    </row>
    <row r="69" spans="4:17" ht="15"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Q69" s="142"/>
    </row>
    <row r="70" spans="4:17" ht="15"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Q70" s="142"/>
    </row>
    <row r="71" spans="4:17" ht="15"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Q71" s="142"/>
    </row>
    <row r="72" spans="4:17" ht="15"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Q72" s="142"/>
    </row>
    <row r="73" spans="4:17" ht="15"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Q73" s="142"/>
    </row>
    <row r="74" spans="4:17" ht="15"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Q74" s="142"/>
    </row>
    <row r="75" spans="4:17" ht="15"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Q75" s="142"/>
    </row>
    <row r="76" spans="4:17" ht="15"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Q76" s="142"/>
    </row>
    <row r="77" spans="4:17" ht="15"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Q77" s="142"/>
    </row>
    <row r="78" spans="4:17" ht="15"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Q78" s="142"/>
    </row>
    <row r="79" spans="4:17" ht="15"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Q79" s="142"/>
    </row>
    <row r="80" spans="4:17" ht="15"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Q80" s="142"/>
    </row>
    <row r="81" spans="4:17" ht="15"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Q81" s="142"/>
    </row>
    <row r="82" spans="4:17" ht="15"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Q82" s="142"/>
    </row>
    <row r="83" spans="4:17" ht="15"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Q83" s="142"/>
    </row>
    <row r="84" spans="4:17" ht="15"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Q84" s="142"/>
    </row>
    <row r="85" spans="4:17" ht="15"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Q85" s="142"/>
    </row>
    <row r="86" spans="4:17" ht="15"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Q86" s="142"/>
    </row>
    <row r="87" spans="4:17" ht="15"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Q87" s="142"/>
    </row>
    <row r="88" spans="4:17" ht="15"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Q88" s="142"/>
    </row>
    <row r="89" spans="4:17" ht="15"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Q89" s="142"/>
    </row>
    <row r="90" spans="4:17" ht="15"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Q90" s="142"/>
    </row>
    <row r="91" spans="4:17" ht="15"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Q91" s="142"/>
    </row>
    <row r="92" spans="4:17" ht="15"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Q92" s="142"/>
    </row>
    <row r="93" spans="4:17" ht="15"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Q93" s="142"/>
    </row>
    <row r="94" spans="4:17" ht="15"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Q94" s="142"/>
    </row>
    <row r="95" spans="4:17" ht="15"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Q95" s="142"/>
    </row>
    <row r="96" spans="4:17" ht="15"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Q96" s="142"/>
    </row>
    <row r="97" spans="4:17" ht="15"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Q97" s="142"/>
    </row>
    <row r="98" spans="4:17" ht="15"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Q98" s="142"/>
    </row>
    <row r="99" spans="4:17" ht="15"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Q99" s="142"/>
    </row>
    <row r="100" spans="4:17" ht="15"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Q100" s="142"/>
    </row>
    <row r="101" spans="4:17" ht="15"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Q101" s="142"/>
    </row>
    <row r="102" spans="4:17" ht="15"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Q102" s="142"/>
    </row>
    <row r="103" spans="4:17" ht="15"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Q103" s="142"/>
    </row>
    <row r="104" spans="4:17" ht="15"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Q104" s="142"/>
    </row>
    <row r="105" spans="4:17" ht="15"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Q105" s="142"/>
    </row>
    <row r="106" spans="4:17" ht="15"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Q106" s="142"/>
    </row>
    <row r="107" spans="4:17" ht="15"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Q107" s="142"/>
    </row>
    <row r="108" spans="4:17" ht="15"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Q108" s="142"/>
    </row>
    <row r="109" spans="4:17" ht="15"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Q109" s="142"/>
    </row>
    <row r="110" spans="4:17" ht="15"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Q110" s="142"/>
    </row>
    <row r="111" spans="4:17" ht="15"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Q111" s="142"/>
    </row>
    <row r="112" spans="4:17" ht="15"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Q112" s="142"/>
    </row>
    <row r="113" spans="4:17" ht="15"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Q113" s="142"/>
    </row>
    <row r="114" spans="4:17" ht="15"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Q114" s="142"/>
    </row>
    <row r="115" spans="4:17" ht="15"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Q115" s="142"/>
    </row>
    <row r="116" spans="4:17" ht="15"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Q116" s="142"/>
    </row>
    <row r="117" spans="4:17" ht="15"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Q117" s="142"/>
    </row>
    <row r="118" spans="4:17" ht="15"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Q118" s="142"/>
    </row>
    <row r="119" spans="4:17" ht="15"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Q119" s="142"/>
    </row>
    <row r="120" spans="4:17" ht="15"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Q120" s="142"/>
    </row>
    <row r="121" spans="4:17" ht="15"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Q121" s="142"/>
    </row>
    <row r="122" spans="4:17" ht="15"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Q122" s="142"/>
    </row>
    <row r="123" spans="4:17" ht="15"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Q123" s="142"/>
    </row>
    <row r="124" spans="4:17" ht="15"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Q124" s="142"/>
    </row>
    <row r="125" spans="4:17" ht="15"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Q125" s="142"/>
    </row>
    <row r="126" spans="4:17" ht="15"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Q126" s="142"/>
    </row>
    <row r="127" spans="4:17" ht="15"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Q127" s="142"/>
    </row>
    <row r="128" spans="4:17" ht="15"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Q128" s="142"/>
    </row>
    <row r="129" spans="4:17" ht="15"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Q129" s="142"/>
    </row>
    <row r="130" spans="4:17" ht="15"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Q130" s="142"/>
    </row>
    <row r="131" spans="4:17" ht="15"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Q131" s="142"/>
    </row>
    <row r="132" spans="4:17" ht="15"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Q132" s="142"/>
    </row>
    <row r="133" spans="4:17" ht="15"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Q133" s="142"/>
    </row>
    <row r="134" spans="4:17" ht="15"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Q134" s="142"/>
    </row>
    <row r="135" spans="4:17" ht="15"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Q135" s="142"/>
    </row>
    <row r="136" spans="4:17" ht="15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Q136" s="142"/>
    </row>
    <row r="137" spans="4:17" ht="15"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Q137" s="142"/>
    </row>
    <row r="138" spans="4:17" ht="15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Q138" s="142"/>
    </row>
    <row r="139" spans="4:17" ht="15"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Q139" s="142"/>
    </row>
    <row r="140" spans="4:17" ht="15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Q140" s="142"/>
    </row>
    <row r="141" spans="4:17" ht="15"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Q141" s="142"/>
    </row>
    <row r="142" spans="4:17" ht="15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Q142" s="142"/>
    </row>
    <row r="143" spans="4:17" ht="15"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Q143" s="142"/>
    </row>
    <row r="144" spans="4:17" ht="15"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Q144" s="142"/>
    </row>
    <row r="145" spans="4:17" ht="15"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Q145" s="142"/>
    </row>
    <row r="146" spans="4:17" ht="15"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Q146" s="142"/>
    </row>
    <row r="147" spans="4:17" ht="15"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Q147" s="142"/>
    </row>
    <row r="148" spans="4:17" ht="15"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Q148" s="142"/>
    </row>
    <row r="149" spans="4:17" ht="15"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Q149" s="142"/>
    </row>
    <row r="150" spans="4:17" ht="15"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Q150" s="142"/>
    </row>
    <row r="151" spans="4:17" ht="15"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Q151" s="142"/>
    </row>
    <row r="152" spans="4:17" ht="15"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Q152" s="142"/>
    </row>
    <row r="153" spans="4:17" ht="15"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Q153" s="142"/>
    </row>
    <row r="154" spans="4:17" ht="15"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Q154" s="142"/>
    </row>
    <row r="155" spans="4:17" ht="15"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Q155" s="142"/>
    </row>
    <row r="156" spans="4:17" ht="15"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Q156" s="142"/>
    </row>
    <row r="157" spans="4:17" ht="15"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Q157" s="142"/>
    </row>
    <row r="158" spans="4:17" ht="15"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Q158" s="142"/>
    </row>
    <row r="159" spans="4:17" ht="15"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Q159" s="142"/>
    </row>
    <row r="160" spans="4:17" ht="15"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Q160" s="142"/>
    </row>
    <row r="161" spans="4:17" ht="15"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Q161" s="142"/>
    </row>
    <row r="162" spans="4:17" ht="15"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Q162" s="142"/>
    </row>
    <row r="163" spans="4:17" ht="15"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Q163" s="142"/>
    </row>
    <row r="164" spans="4:17" ht="15"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Q164" s="142"/>
    </row>
    <row r="165" spans="4:17" ht="15"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Q165" s="142"/>
    </row>
    <row r="166" spans="4:17" ht="15"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Q166" s="142"/>
    </row>
    <row r="167" spans="4:17" ht="15"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Q167" s="142"/>
    </row>
    <row r="168" spans="4:17" ht="15"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Q168" s="142"/>
    </row>
    <row r="169" spans="4:17" ht="15"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Q169" s="142"/>
    </row>
    <row r="170" spans="4:17" ht="15"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Q170" s="142"/>
    </row>
    <row r="171" spans="4:17" ht="15"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Q171" s="142"/>
    </row>
    <row r="172" spans="4:17" ht="15"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Q172" s="142"/>
    </row>
    <row r="173" spans="4:17" ht="15"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Q173" s="142"/>
    </row>
    <row r="174" spans="4:17" ht="15"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Q174" s="142"/>
    </row>
    <row r="175" spans="4:17" ht="15"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Q175" s="142"/>
    </row>
    <row r="176" spans="4:17" ht="15"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Q176" s="142"/>
    </row>
    <row r="177" spans="4:17" ht="15"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Q177" s="142"/>
    </row>
    <row r="178" spans="4:17" ht="15"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Q178" s="142"/>
    </row>
    <row r="179" spans="4:17" ht="15"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Q179" s="142"/>
    </row>
    <row r="180" spans="4:17" ht="15"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Q180" s="142"/>
    </row>
    <row r="181" spans="4:17" ht="15"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Q181" s="142"/>
    </row>
    <row r="182" spans="4:17" ht="15"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Q182" s="142"/>
    </row>
    <row r="183" spans="4:17" ht="15"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Q183" s="142"/>
    </row>
    <row r="184" spans="4:17" ht="15"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Q184" s="142"/>
    </row>
    <row r="185" spans="4:17" ht="15"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Q185" s="142"/>
    </row>
    <row r="186" spans="4:17" ht="15"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Q186" s="142"/>
    </row>
    <row r="187" spans="4:17" ht="15"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Q187" s="142"/>
    </row>
    <row r="188" spans="4:17" ht="15"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Q188" s="142"/>
    </row>
    <row r="189" spans="4:17" ht="15"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Q189" s="142"/>
    </row>
    <row r="190" spans="4:17" ht="15"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Q190" s="142"/>
    </row>
    <row r="191" spans="4:17" ht="15"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Q191" s="142"/>
    </row>
    <row r="192" spans="4:17" ht="15"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Q192" s="142"/>
    </row>
    <row r="193" spans="4:17" ht="15"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Q193" s="142"/>
    </row>
    <row r="194" spans="4:17" ht="15"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Q194" s="142"/>
    </row>
    <row r="195" spans="4:17" ht="15"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Q195" s="142"/>
    </row>
    <row r="196" spans="4:17" ht="15"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Q196" s="142"/>
    </row>
    <row r="197" spans="4:17" ht="15"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Q197" s="142"/>
    </row>
    <row r="198" spans="4:17" ht="15"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Q198" s="142"/>
    </row>
    <row r="199" spans="4:17" ht="15"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Q199" s="142"/>
    </row>
    <row r="200" spans="4:17" ht="15"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Q200" s="142"/>
    </row>
    <row r="201" spans="4:17" ht="15"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Q201" s="142"/>
    </row>
    <row r="202" spans="4:17" ht="15"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Q202" s="142"/>
    </row>
    <row r="203" spans="4:17" ht="15"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Q203" s="142"/>
    </row>
    <row r="204" spans="4:17" ht="15"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Q204" s="142"/>
    </row>
    <row r="205" spans="4:17" ht="15"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Q205" s="142"/>
    </row>
    <row r="206" spans="4:17" ht="15"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Q206" s="142"/>
    </row>
    <row r="207" spans="4:17" ht="15"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Q207" s="142"/>
    </row>
    <row r="208" spans="4:17" ht="15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Q208" s="142"/>
    </row>
    <row r="209" spans="4:17" ht="15"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Q209" s="142"/>
    </row>
    <row r="210" spans="4:17" ht="15"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Q210" s="142"/>
    </row>
    <row r="211" spans="4:17" ht="15"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Q211" s="142"/>
    </row>
    <row r="212" spans="4:17" ht="15"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Q212" s="142"/>
    </row>
    <row r="213" spans="4:17" ht="15"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Q213" s="142"/>
    </row>
    <row r="214" spans="4:17" ht="15"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Q214" s="142"/>
    </row>
    <row r="215" spans="4:17" ht="15"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Q215" s="142"/>
    </row>
    <row r="216" spans="4:17" ht="15"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Q216" s="142"/>
    </row>
    <row r="217" spans="4:17" ht="15"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Q217" s="142"/>
    </row>
    <row r="218" spans="4:17" ht="15"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Q218" s="142"/>
    </row>
    <row r="219" spans="4:17" ht="15"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Q219" s="142"/>
    </row>
    <row r="220" spans="4:17" ht="15"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Q220" s="142"/>
    </row>
    <row r="221" spans="4:17" ht="15"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Q221" s="142"/>
    </row>
    <row r="222" spans="4:17" ht="15"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Q222" s="142"/>
    </row>
    <row r="223" spans="4:17" ht="15"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Q223" s="142"/>
    </row>
    <row r="224" spans="4:17" ht="15"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Q224" s="142"/>
    </row>
    <row r="225" spans="4:17" ht="15"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Q225" s="142"/>
    </row>
    <row r="226" spans="4:17" ht="15"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Q226" s="142"/>
    </row>
    <row r="227" spans="4:17" ht="15"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Q227" s="142"/>
    </row>
    <row r="228" spans="4:17" ht="15"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Q228" s="142"/>
    </row>
    <row r="229" spans="4:17" ht="15"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Q229" s="142"/>
    </row>
    <row r="230" spans="4:17" ht="15"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Q230" s="142"/>
    </row>
    <row r="231" spans="4:17" ht="15"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Q231" s="142"/>
    </row>
    <row r="232" spans="4:17" ht="15"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Q232" s="142"/>
    </row>
    <row r="233" spans="4:17" ht="15"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Q233" s="142"/>
    </row>
    <row r="234" spans="4:17" ht="15"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Q234" s="142"/>
    </row>
    <row r="235" spans="4:17" ht="15"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Q235" s="142"/>
    </row>
    <row r="236" spans="4:17" ht="15"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Q236" s="142"/>
    </row>
    <row r="237" spans="4:17" ht="15"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Q237" s="142"/>
    </row>
    <row r="238" spans="4:17" ht="15"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Q238" s="142"/>
    </row>
    <row r="239" spans="4:17" ht="15"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Q239" s="142"/>
    </row>
    <row r="240" spans="4:17" ht="15"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Q240" s="142"/>
    </row>
    <row r="241" spans="4:17" ht="15"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Q241" s="142"/>
    </row>
    <row r="242" spans="4:17" ht="15"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Q242" s="142"/>
    </row>
    <row r="243" spans="4:17" ht="15"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Q243" s="142"/>
    </row>
    <row r="244" spans="4:17" ht="15"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Q244" s="142"/>
    </row>
    <row r="245" spans="4:17" ht="15"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Q245" s="142"/>
    </row>
    <row r="246" spans="4:17" ht="15"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Q246" s="142"/>
    </row>
    <row r="247" spans="4:17" ht="15"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Q247" s="142"/>
    </row>
    <row r="248" spans="4:17" ht="15"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Q248" s="142"/>
    </row>
    <row r="249" spans="4:17" ht="15"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Q249" s="142"/>
    </row>
    <row r="250" spans="4:17" ht="15"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Q250" s="142"/>
    </row>
    <row r="251" spans="4:17" ht="15"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Q251" s="142"/>
    </row>
    <row r="252" spans="4:17" ht="15"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Q252" s="142"/>
    </row>
    <row r="253" spans="4:17" ht="15"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Q253" s="142"/>
    </row>
    <row r="254" spans="4:17" ht="15"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Q254" s="142"/>
    </row>
    <row r="255" spans="4:17" ht="15"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Q255" s="142"/>
    </row>
    <row r="256" spans="4:17" ht="15"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Q256" s="142"/>
    </row>
    <row r="257" spans="4:13" ht="15"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</row>
    <row r="258" spans="4:13" ht="15"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</row>
    <row r="259" spans="4:13" ht="15"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</row>
    <row r="260" spans="4:13" ht="15"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</row>
    <row r="261" spans="4:13" ht="15"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</row>
    <row r="262" spans="4:13" ht="15"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</row>
    <row r="263" spans="4:13" ht="15"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</row>
    <row r="264" spans="4:13" ht="15"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</row>
    <row r="265" spans="4:13" ht="15"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</row>
    <row r="266" spans="4:13" ht="15"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</row>
    <row r="267" spans="4:13" ht="15"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</row>
    <row r="268" spans="4:13" ht="15"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</row>
    <row r="269" spans="4:13" ht="15"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</row>
    <row r="270" spans="4:13" ht="15"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</row>
    <row r="271" spans="4:13" ht="15"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</row>
    <row r="272" spans="4:13" ht="15"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</row>
    <row r="273" spans="4:13" ht="15"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</row>
    <row r="274" spans="4:13" ht="15"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</row>
    <row r="275" spans="4:13" ht="15"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</row>
    <row r="276" spans="4:13" ht="15"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</row>
    <row r="277" spans="4:13" ht="15"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</row>
    <row r="278" spans="4:13" ht="15"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</row>
    <row r="279" spans="4:13" ht="15"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</row>
    <row r="280" spans="4:13" ht="15"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</row>
    <row r="281" spans="4:13" ht="15"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</row>
    <row r="282" spans="4:13" ht="15"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</row>
    <row r="283" spans="4:13" ht="15"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</row>
    <row r="284" spans="4:13" ht="15"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</row>
    <row r="285" spans="4:13" ht="15"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</row>
    <row r="286" spans="4:13" ht="15"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</row>
    <row r="287" spans="4:13" ht="15"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</row>
    <row r="288" spans="4:13" ht="15"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</row>
    <row r="289" spans="4:13" ht="15"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</row>
    <row r="290" spans="4:13" ht="15"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</row>
    <row r="291" spans="4:13" ht="15"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</row>
    <row r="292" spans="4:13" ht="15"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</row>
    <row r="293" spans="4:13" ht="15"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</row>
    <row r="294" spans="4:13" ht="15"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</row>
    <row r="295" spans="4:13" ht="15"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</row>
    <row r="296" spans="4:13" ht="15"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</row>
    <row r="297" spans="4:13" ht="15"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</row>
    <row r="298" spans="4:13" ht="15"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</row>
    <row r="299" spans="4:13" ht="15"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</row>
    <row r="300" spans="4:13" ht="15"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</row>
    <row r="301" spans="4:13" ht="15"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</row>
    <row r="302" spans="4:13" ht="15"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</row>
    <row r="303" spans="4:13" ht="15"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</row>
    <row r="304" spans="4:13" ht="15"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</row>
    <row r="305" spans="4:13" ht="15"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</row>
    <row r="306" spans="4:13" ht="15"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</row>
    <row r="307" spans="4:13" ht="15"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</row>
    <row r="308" spans="4:13" ht="15"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</row>
    <row r="309" spans="4:13" ht="15"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</row>
    <row r="310" spans="4:13" ht="15"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</row>
    <row r="311" spans="4:13" ht="15"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</row>
    <row r="312" spans="4:13" ht="15"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</row>
    <row r="313" spans="4:13" ht="15"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</row>
    <row r="314" spans="4:13" ht="15"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</row>
    <row r="315" spans="4:13" ht="15"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</row>
    <row r="316" spans="4:13" ht="15"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</row>
    <row r="317" spans="4:13" ht="15"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</row>
    <row r="318" spans="4:13" ht="15"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</row>
    <row r="319" spans="4:13" ht="15"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</row>
    <row r="320" spans="4:13" ht="15"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</row>
    <row r="321" spans="4:13" ht="15"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</row>
    <row r="322" spans="4:13" ht="15"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</row>
    <row r="323" spans="4:13" ht="15"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</row>
    <row r="324" spans="4:13" ht="15"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</row>
    <row r="325" spans="4:13" ht="15"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</row>
    <row r="326" spans="4:13" ht="15"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</row>
    <row r="327" spans="4:13" ht="15"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</row>
    <row r="328" spans="4:13" ht="15"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</row>
  </sheetData>
  <sheetProtection password="CF6C" sheet="1" selectLockedCells="1"/>
  <mergeCells count="15">
    <mergeCell ref="C4:G4"/>
    <mergeCell ref="B6:B9"/>
    <mergeCell ref="C6:C9"/>
    <mergeCell ref="D6:L6"/>
    <mergeCell ref="D7:D9"/>
    <mergeCell ref="E7:J7"/>
    <mergeCell ref="K7:L7"/>
    <mergeCell ref="K8:K9"/>
    <mergeCell ref="L8:L9"/>
    <mergeCell ref="B26:B27"/>
    <mergeCell ref="M6:M9"/>
    <mergeCell ref="E8:F8"/>
    <mergeCell ref="G8:G9"/>
    <mergeCell ref="H8:I8"/>
    <mergeCell ref="J8:J9"/>
  </mergeCells>
  <dataValidations count="3">
    <dataValidation type="whole" allowBlank="1" showInputMessage="1" showErrorMessage="1" sqref="M11:M15 M23:M24">
      <formula1>0</formula1>
      <formula2>10000000</formula2>
    </dataValidation>
    <dataValidation type="whole" allowBlank="1" showInputMessage="1" showErrorMessage="1" sqref="M16:M22">
      <formula1>0</formula1>
      <formula2>100000000</formula2>
    </dataValidation>
    <dataValidation type="whole" allowBlank="1" showInputMessage="1" showErrorMessage="1" error="проверьте итоговое значение" sqref="M25">
      <formula1>0</formula1>
      <formula2>4500</formula2>
    </dataValidation>
  </dataValidations>
  <printOptions horizontalCentered="1"/>
  <pageMargins left="0.15748031496062992" right="0" top="0.11811023622047245" bottom="0.2755905511811024" header="0.15748031496062992" footer="0.11811023622047245"/>
  <pageSetup fitToHeight="0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AZ46"/>
  <sheetViews>
    <sheetView zoomScale="75" zoomScaleNormal="75" zoomScalePageLayoutView="0" workbookViewId="0" topLeftCell="B1">
      <selection activeCell="P16" sqref="P16"/>
    </sheetView>
  </sheetViews>
  <sheetFormatPr defaultColWidth="9.00390625" defaultRowHeight="12.75"/>
  <cols>
    <col min="1" max="1" width="2.00390625" style="1" customWidth="1"/>
    <col min="2" max="2" width="4.375" style="1" bestFit="1" customWidth="1"/>
    <col min="3" max="3" width="43.875" style="1" customWidth="1"/>
    <col min="4" max="4" width="9.00390625" style="1" customWidth="1"/>
    <col min="5" max="52" width="5.75390625" style="1" customWidth="1"/>
    <col min="53" max="16384" width="9.125" style="1" customWidth="1"/>
  </cols>
  <sheetData>
    <row r="1" spans="1:4" ht="12.75">
      <c r="A1" s="119"/>
      <c r="C1" s="44"/>
      <c r="D1" s="44"/>
    </row>
    <row r="2" spans="3:51" ht="12.75">
      <c r="C2" s="599" t="s">
        <v>352</v>
      </c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</row>
    <row r="3" spans="2:4" ht="13.5" thickBot="1">
      <c r="B3" s="5"/>
      <c r="C3" s="5"/>
      <c r="D3" s="5"/>
    </row>
    <row r="4" spans="1:52" ht="12.75" customHeight="1">
      <c r="A4" s="119">
        <v>2018</v>
      </c>
      <c r="B4" s="497"/>
      <c r="C4" s="604" t="s">
        <v>128</v>
      </c>
      <c r="D4" s="608" t="s">
        <v>254</v>
      </c>
      <c r="E4" s="612" t="s">
        <v>109</v>
      </c>
      <c r="F4" s="613"/>
      <c r="G4" s="613"/>
      <c r="H4" s="613"/>
      <c r="I4" s="613"/>
      <c r="J4" s="613"/>
      <c r="K4" s="613"/>
      <c r="L4" s="614"/>
      <c r="M4" s="612" t="s">
        <v>110</v>
      </c>
      <c r="N4" s="613"/>
      <c r="O4" s="613"/>
      <c r="P4" s="613"/>
      <c r="Q4" s="613"/>
      <c r="R4" s="613"/>
      <c r="S4" s="613"/>
      <c r="T4" s="614"/>
      <c r="U4" s="612" t="s">
        <v>111</v>
      </c>
      <c r="V4" s="613"/>
      <c r="W4" s="613"/>
      <c r="X4" s="613"/>
      <c r="Y4" s="613"/>
      <c r="Z4" s="613"/>
      <c r="AA4" s="613"/>
      <c r="AB4" s="614"/>
      <c r="AC4" s="612" t="s">
        <v>112</v>
      </c>
      <c r="AD4" s="613"/>
      <c r="AE4" s="613"/>
      <c r="AF4" s="613"/>
      <c r="AG4" s="613"/>
      <c r="AH4" s="613"/>
      <c r="AI4" s="613"/>
      <c r="AJ4" s="614"/>
      <c r="AK4" s="612" t="s">
        <v>113</v>
      </c>
      <c r="AL4" s="613"/>
      <c r="AM4" s="613"/>
      <c r="AN4" s="613"/>
      <c r="AO4" s="613"/>
      <c r="AP4" s="613"/>
      <c r="AQ4" s="613"/>
      <c r="AR4" s="614"/>
      <c r="AS4" s="612" t="s">
        <v>114</v>
      </c>
      <c r="AT4" s="613"/>
      <c r="AU4" s="613"/>
      <c r="AV4" s="613"/>
      <c r="AW4" s="613"/>
      <c r="AX4" s="613"/>
      <c r="AY4" s="613"/>
      <c r="AZ4" s="614"/>
    </row>
    <row r="5" spans="1:52" ht="12.75" customHeight="1">
      <c r="A5" s="119">
        <v>2019</v>
      </c>
      <c r="B5" s="497"/>
      <c r="C5" s="605"/>
      <c r="D5" s="609"/>
      <c r="E5" s="615"/>
      <c r="F5" s="616"/>
      <c r="G5" s="616"/>
      <c r="H5" s="616"/>
      <c r="I5" s="616"/>
      <c r="J5" s="616"/>
      <c r="K5" s="616"/>
      <c r="L5" s="617"/>
      <c r="M5" s="615"/>
      <c r="N5" s="616"/>
      <c r="O5" s="616"/>
      <c r="P5" s="616"/>
      <c r="Q5" s="616"/>
      <c r="R5" s="616"/>
      <c r="S5" s="616"/>
      <c r="T5" s="617"/>
      <c r="U5" s="615"/>
      <c r="V5" s="616"/>
      <c r="W5" s="616"/>
      <c r="X5" s="616"/>
      <c r="Y5" s="616"/>
      <c r="Z5" s="616"/>
      <c r="AA5" s="616"/>
      <c r="AB5" s="617"/>
      <c r="AC5" s="615"/>
      <c r="AD5" s="616"/>
      <c r="AE5" s="616"/>
      <c r="AF5" s="616"/>
      <c r="AG5" s="616"/>
      <c r="AH5" s="616"/>
      <c r="AI5" s="616"/>
      <c r="AJ5" s="617"/>
      <c r="AK5" s="615"/>
      <c r="AL5" s="616"/>
      <c r="AM5" s="616"/>
      <c r="AN5" s="616"/>
      <c r="AO5" s="616"/>
      <c r="AP5" s="616"/>
      <c r="AQ5" s="616"/>
      <c r="AR5" s="617"/>
      <c r="AS5" s="615"/>
      <c r="AT5" s="616"/>
      <c r="AU5" s="616"/>
      <c r="AV5" s="616"/>
      <c r="AW5" s="616"/>
      <c r="AX5" s="616"/>
      <c r="AY5" s="616"/>
      <c r="AZ5" s="617"/>
    </row>
    <row r="6" spans="1:52" ht="13.5" customHeight="1" thickBot="1">
      <c r="A6" s="119">
        <v>2020</v>
      </c>
      <c r="B6" s="497"/>
      <c r="C6" s="606"/>
      <c r="D6" s="609"/>
      <c r="E6" s="618"/>
      <c r="F6" s="619"/>
      <c r="G6" s="619"/>
      <c r="H6" s="619"/>
      <c r="I6" s="619"/>
      <c r="J6" s="619"/>
      <c r="K6" s="619"/>
      <c r="L6" s="620"/>
      <c r="M6" s="618"/>
      <c r="N6" s="619"/>
      <c r="O6" s="619"/>
      <c r="P6" s="619"/>
      <c r="Q6" s="619"/>
      <c r="R6" s="619"/>
      <c r="S6" s="619"/>
      <c r="T6" s="620"/>
      <c r="U6" s="618"/>
      <c r="V6" s="619"/>
      <c r="W6" s="619"/>
      <c r="X6" s="619"/>
      <c r="Y6" s="619"/>
      <c r="Z6" s="619"/>
      <c r="AA6" s="619"/>
      <c r="AB6" s="620"/>
      <c r="AC6" s="618"/>
      <c r="AD6" s="619"/>
      <c r="AE6" s="619"/>
      <c r="AF6" s="619"/>
      <c r="AG6" s="619"/>
      <c r="AH6" s="619"/>
      <c r="AI6" s="619"/>
      <c r="AJ6" s="620"/>
      <c r="AK6" s="618"/>
      <c r="AL6" s="619"/>
      <c r="AM6" s="619"/>
      <c r="AN6" s="619"/>
      <c r="AO6" s="619"/>
      <c r="AP6" s="619"/>
      <c r="AQ6" s="619"/>
      <c r="AR6" s="620"/>
      <c r="AS6" s="618"/>
      <c r="AT6" s="619"/>
      <c r="AU6" s="619"/>
      <c r="AV6" s="619"/>
      <c r="AW6" s="619"/>
      <c r="AX6" s="619"/>
      <c r="AY6" s="619"/>
      <c r="AZ6" s="620"/>
    </row>
    <row r="7" spans="1:52" ht="12.75" customHeight="1" thickBot="1">
      <c r="A7" s="119">
        <v>2021</v>
      </c>
      <c r="B7" s="497"/>
      <c r="C7" s="606"/>
      <c r="D7" s="609"/>
      <c r="E7" s="600" t="s">
        <v>254</v>
      </c>
      <c r="F7" s="594" t="s">
        <v>353</v>
      </c>
      <c r="G7" s="595"/>
      <c r="H7" s="595"/>
      <c r="I7" s="595"/>
      <c r="J7" s="595"/>
      <c r="K7" s="596"/>
      <c r="L7" s="597" t="s">
        <v>354</v>
      </c>
      <c r="M7" s="477" t="s">
        <v>254</v>
      </c>
      <c r="N7" s="594" t="s">
        <v>353</v>
      </c>
      <c r="O7" s="595"/>
      <c r="P7" s="595"/>
      <c r="Q7" s="595"/>
      <c r="R7" s="595"/>
      <c r="S7" s="596"/>
      <c r="T7" s="597" t="s">
        <v>354</v>
      </c>
      <c r="U7" s="477" t="s">
        <v>254</v>
      </c>
      <c r="V7" s="594" t="s">
        <v>353</v>
      </c>
      <c r="W7" s="595"/>
      <c r="X7" s="595"/>
      <c r="Y7" s="595"/>
      <c r="Z7" s="595"/>
      <c r="AA7" s="596"/>
      <c r="AB7" s="597" t="s">
        <v>354</v>
      </c>
      <c r="AC7" s="477" t="s">
        <v>254</v>
      </c>
      <c r="AD7" s="594" t="s">
        <v>353</v>
      </c>
      <c r="AE7" s="595"/>
      <c r="AF7" s="595"/>
      <c r="AG7" s="595"/>
      <c r="AH7" s="595"/>
      <c r="AI7" s="596"/>
      <c r="AJ7" s="597" t="s">
        <v>354</v>
      </c>
      <c r="AK7" s="477" t="s">
        <v>254</v>
      </c>
      <c r="AL7" s="594" t="s">
        <v>353</v>
      </c>
      <c r="AM7" s="595"/>
      <c r="AN7" s="595"/>
      <c r="AO7" s="595"/>
      <c r="AP7" s="595"/>
      <c r="AQ7" s="596"/>
      <c r="AR7" s="597" t="s">
        <v>354</v>
      </c>
      <c r="AS7" s="600" t="s">
        <v>254</v>
      </c>
      <c r="AT7" s="601" t="s">
        <v>353</v>
      </c>
      <c r="AU7" s="602"/>
      <c r="AV7" s="602"/>
      <c r="AW7" s="602"/>
      <c r="AX7" s="602"/>
      <c r="AY7" s="603"/>
      <c r="AZ7" s="611" t="s">
        <v>354</v>
      </c>
    </row>
    <row r="8" spans="2:52" ht="130.5" customHeight="1" thickBot="1">
      <c r="B8" s="497"/>
      <c r="C8" s="607"/>
      <c r="D8" s="610"/>
      <c r="E8" s="477"/>
      <c r="F8" s="394" t="s">
        <v>9</v>
      </c>
      <c r="G8" s="395" t="s">
        <v>10</v>
      </c>
      <c r="H8" s="395" t="s">
        <v>355</v>
      </c>
      <c r="I8" s="396" t="s">
        <v>34</v>
      </c>
      <c r="J8" s="396" t="s">
        <v>108</v>
      </c>
      <c r="K8" s="397" t="s">
        <v>35</v>
      </c>
      <c r="L8" s="598"/>
      <c r="M8" s="477"/>
      <c r="N8" s="394" t="s">
        <v>9</v>
      </c>
      <c r="O8" s="395" t="s">
        <v>10</v>
      </c>
      <c r="P8" s="395" t="s">
        <v>355</v>
      </c>
      <c r="Q8" s="396" t="s">
        <v>34</v>
      </c>
      <c r="R8" s="396" t="s">
        <v>108</v>
      </c>
      <c r="S8" s="397" t="s">
        <v>35</v>
      </c>
      <c r="T8" s="598"/>
      <c r="U8" s="477"/>
      <c r="V8" s="394" t="s">
        <v>9</v>
      </c>
      <c r="W8" s="395" t="s">
        <v>10</v>
      </c>
      <c r="X8" s="395" t="s">
        <v>355</v>
      </c>
      <c r="Y8" s="396" t="s">
        <v>34</v>
      </c>
      <c r="Z8" s="396" t="s">
        <v>108</v>
      </c>
      <c r="AA8" s="397" t="s">
        <v>35</v>
      </c>
      <c r="AB8" s="598"/>
      <c r="AC8" s="477"/>
      <c r="AD8" s="394" t="s">
        <v>9</v>
      </c>
      <c r="AE8" s="395" t="s">
        <v>10</v>
      </c>
      <c r="AF8" s="395" t="s">
        <v>355</v>
      </c>
      <c r="AG8" s="396" t="s">
        <v>34</v>
      </c>
      <c r="AH8" s="396" t="s">
        <v>108</v>
      </c>
      <c r="AI8" s="397" t="s">
        <v>35</v>
      </c>
      <c r="AJ8" s="598"/>
      <c r="AK8" s="477"/>
      <c r="AL8" s="394" t="s">
        <v>9</v>
      </c>
      <c r="AM8" s="395" t="s">
        <v>10</v>
      </c>
      <c r="AN8" s="395" t="s">
        <v>355</v>
      </c>
      <c r="AO8" s="396" t="s">
        <v>34</v>
      </c>
      <c r="AP8" s="396" t="s">
        <v>108</v>
      </c>
      <c r="AQ8" s="397" t="s">
        <v>35</v>
      </c>
      <c r="AR8" s="598"/>
      <c r="AS8" s="477"/>
      <c r="AT8" s="394" t="s">
        <v>9</v>
      </c>
      <c r="AU8" s="395" t="s">
        <v>10</v>
      </c>
      <c r="AV8" s="395" t="s">
        <v>355</v>
      </c>
      <c r="AW8" s="396" t="s">
        <v>34</v>
      </c>
      <c r="AX8" s="396" t="s">
        <v>108</v>
      </c>
      <c r="AY8" s="397" t="s">
        <v>35</v>
      </c>
      <c r="AZ8" s="598"/>
    </row>
    <row r="9" spans="2:52" ht="12.75">
      <c r="B9" s="47">
        <v>1</v>
      </c>
      <c r="C9" s="76">
        <v>2</v>
      </c>
      <c r="D9" s="398"/>
      <c r="E9" s="399">
        <v>3</v>
      </c>
      <c r="F9" s="47">
        <v>4</v>
      </c>
      <c r="G9" s="47">
        <v>5</v>
      </c>
      <c r="H9" s="47">
        <v>6</v>
      </c>
      <c r="I9" s="47">
        <v>7</v>
      </c>
      <c r="J9" s="47">
        <v>8</v>
      </c>
      <c r="K9" s="47">
        <v>9</v>
      </c>
      <c r="L9" s="47">
        <v>10</v>
      </c>
      <c r="M9" s="47">
        <v>11</v>
      </c>
      <c r="N9" s="47">
        <v>12</v>
      </c>
      <c r="O9" s="47">
        <v>13</v>
      </c>
      <c r="P9" s="47">
        <v>14</v>
      </c>
      <c r="Q9" s="47">
        <v>15</v>
      </c>
      <c r="R9" s="47">
        <v>16</v>
      </c>
      <c r="S9" s="47">
        <v>17</v>
      </c>
      <c r="T9" s="47">
        <v>18</v>
      </c>
      <c r="U9" s="47">
        <v>19</v>
      </c>
      <c r="V9" s="47">
        <v>20</v>
      </c>
      <c r="W9" s="47">
        <v>21</v>
      </c>
      <c r="X9" s="47">
        <v>22</v>
      </c>
      <c r="Y9" s="47">
        <v>23</v>
      </c>
      <c r="Z9" s="47">
        <v>24</v>
      </c>
      <c r="AA9" s="47">
        <v>25</v>
      </c>
      <c r="AB9" s="47">
        <v>26</v>
      </c>
      <c r="AC9" s="47">
        <v>27</v>
      </c>
      <c r="AD9" s="47">
        <v>28</v>
      </c>
      <c r="AE9" s="47">
        <v>29</v>
      </c>
      <c r="AF9" s="47">
        <v>30</v>
      </c>
      <c r="AG9" s="47">
        <v>31</v>
      </c>
      <c r="AH9" s="47">
        <v>32</v>
      </c>
      <c r="AI9" s="47">
        <v>33</v>
      </c>
      <c r="AJ9" s="47">
        <v>34</v>
      </c>
      <c r="AK9" s="47">
        <v>35</v>
      </c>
      <c r="AL9" s="47">
        <v>36</v>
      </c>
      <c r="AM9" s="47">
        <v>37</v>
      </c>
      <c r="AN9" s="47">
        <v>38</v>
      </c>
      <c r="AO9" s="47">
        <v>39</v>
      </c>
      <c r="AP9" s="47">
        <v>40</v>
      </c>
      <c r="AQ9" s="47">
        <v>41</v>
      </c>
      <c r="AR9" s="47">
        <v>42</v>
      </c>
      <c r="AS9" s="47">
        <v>43</v>
      </c>
      <c r="AT9" s="47">
        <v>44</v>
      </c>
      <c r="AU9" s="47">
        <v>45</v>
      </c>
      <c r="AV9" s="47">
        <v>46</v>
      </c>
      <c r="AW9" s="47">
        <v>47</v>
      </c>
      <c r="AX9" s="47">
        <v>48</v>
      </c>
      <c r="AY9" s="76">
        <v>49</v>
      </c>
      <c r="AZ9" s="47">
        <v>50</v>
      </c>
    </row>
    <row r="10" spans="2:52" ht="12.75">
      <c r="B10" s="48">
        <v>1</v>
      </c>
      <c r="C10" s="77" t="s">
        <v>7</v>
      </c>
      <c r="D10" s="48"/>
      <c r="E10" s="400">
        <f>SUM(F10:K10)</f>
        <v>0</v>
      </c>
      <c r="F10" s="118"/>
      <c r="G10" s="118"/>
      <c r="H10" s="118"/>
      <c r="I10" s="118"/>
      <c r="J10" s="118"/>
      <c r="K10" s="118"/>
      <c r="L10" s="118"/>
      <c r="M10" s="400">
        <f>SUM(N10:S10)</f>
        <v>5</v>
      </c>
      <c r="N10" s="118"/>
      <c r="O10" s="118"/>
      <c r="P10" s="118"/>
      <c r="Q10" s="118"/>
      <c r="R10" s="118">
        <v>5</v>
      </c>
      <c r="S10" s="118"/>
      <c r="T10" s="118">
        <v>5</v>
      </c>
      <c r="U10" s="400">
        <f>SUM(V10:AA10)</f>
        <v>5</v>
      </c>
      <c r="V10" s="118"/>
      <c r="W10" s="118"/>
      <c r="X10" s="118"/>
      <c r="Y10" s="118"/>
      <c r="Z10" s="118">
        <v>5</v>
      </c>
      <c r="AA10" s="118"/>
      <c r="AB10" s="118">
        <v>5</v>
      </c>
      <c r="AC10" s="400">
        <f>SUM(AD10:AI10)</f>
        <v>0</v>
      </c>
      <c r="AD10" s="118"/>
      <c r="AE10" s="118"/>
      <c r="AF10" s="118"/>
      <c r="AG10" s="118"/>
      <c r="AH10" s="118"/>
      <c r="AI10" s="118"/>
      <c r="AJ10" s="118"/>
      <c r="AK10" s="400">
        <f>SUM(AL10:AQ10)</f>
        <v>5</v>
      </c>
      <c r="AL10" s="118"/>
      <c r="AM10" s="118"/>
      <c r="AN10" s="118"/>
      <c r="AO10" s="118"/>
      <c r="AP10" s="118">
        <v>5</v>
      </c>
      <c r="AQ10" s="118"/>
      <c r="AR10" s="118">
        <v>5</v>
      </c>
      <c r="AS10" s="400">
        <f>SUM(AT10:AY10)</f>
        <v>0</v>
      </c>
      <c r="AT10" s="118"/>
      <c r="AU10" s="118"/>
      <c r="AV10" s="118"/>
      <c r="AW10" s="118"/>
      <c r="AX10" s="118"/>
      <c r="AY10" s="118"/>
      <c r="AZ10" s="118"/>
    </row>
    <row r="11" spans="2:52" ht="24">
      <c r="B11" s="50" t="s">
        <v>15</v>
      </c>
      <c r="C11" s="122" t="s">
        <v>125</v>
      </c>
      <c r="D11" s="401"/>
      <c r="E11" s="408">
        <f>F11+I11+J11+K11</f>
        <v>0</v>
      </c>
      <c r="F11" s="402"/>
      <c r="G11" s="402"/>
      <c r="H11" s="402"/>
      <c r="I11" s="402"/>
      <c r="J11" s="402"/>
      <c r="K11" s="402"/>
      <c r="L11" s="402"/>
      <c r="M11" s="408">
        <f>N11+Q11+R11+S11</f>
        <v>0</v>
      </c>
      <c r="N11" s="402"/>
      <c r="O11" s="402"/>
      <c r="P11" s="402"/>
      <c r="Q11" s="402"/>
      <c r="R11" s="402"/>
      <c r="S11" s="402"/>
      <c r="T11" s="402"/>
      <c r="U11" s="408">
        <f>V11+Y11+Z11+AA11</f>
        <v>0</v>
      </c>
      <c r="V11" s="402"/>
      <c r="W11" s="402"/>
      <c r="X11" s="402"/>
      <c r="Y11" s="402"/>
      <c r="Z11" s="402"/>
      <c r="AA11" s="402"/>
      <c r="AB11" s="402"/>
      <c r="AC11" s="408">
        <f>AD11+AG11+AH11+AI11</f>
        <v>0</v>
      </c>
      <c r="AD11" s="402"/>
      <c r="AE11" s="402"/>
      <c r="AF11" s="402"/>
      <c r="AG11" s="402"/>
      <c r="AH11" s="402"/>
      <c r="AI11" s="402"/>
      <c r="AJ11" s="402"/>
      <c r="AK11" s="408">
        <f>AL11+AO11+AP11+AQ11</f>
        <v>0</v>
      </c>
      <c r="AL11" s="402"/>
      <c r="AM11" s="402"/>
      <c r="AN11" s="402"/>
      <c r="AO11" s="402"/>
      <c r="AP11" s="402"/>
      <c r="AQ11" s="402"/>
      <c r="AR11" s="402"/>
      <c r="AS11" s="49">
        <f>AT11+AW11+AX11+AY11</f>
        <v>0</v>
      </c>
      <c r="AT11" s="33"/>
      <c r="AU11" s="33"/>
      <c r="AV11" s="33"/>
      <c r="AW11" s="33"/>
      <c r="AX11" s="33"/>
      <c r="AY11" s="33"/>
      <c r="AZ11" s="33"/>
    </row>
    <row r="12" spans="2:52" ht="24">
      <c r="B12" s="41" t="s">
        <v>16</v>
      </c>
      <c r="C12" s="80" t="s">
        <v>4</v>
      </c>
      <c r="D12" s="403"/>
      <c r="E12" s="408">
        <f aca="true" t="shared" si="0" ref="E12:E43">F12+I12+J12+K12</f>
        <v>0</v>
      </c>
      <c r="F12" s="404"/>
      <c r="G12" s="404"/>
      <c r="H12" s="404"/>
      <c r="I12" s="404"/>
      <c r="J12" s="404"/>
      <c r="K12" s="404"/>
      <c r="L12" s="404"/>
      <c r="M12" s="408">
        <f aca="true" t="shared" si="1" ref="M12:M43">N12+Q12+R12+S12</f>
        <v>0</v>
      </c>
      <c r="N12" s="404"/>
      <c r="O12" s="404"/>
      <c r="P12" s="404"/>
      <c r="Q12" s="404"/>
      <c r="R12" s="404"/>
      <c r="S12" s="404"/>
      <c r="T12" s="404"/>
      <c r="U12" s="408">
        <f aca="true" t="shared" si="2" ref="U12:U43">V12+Y12+Z12+AA12</f>
        <v>0</v>
      </c>
      <c r="V12" s="404"/>
      <c r="W12" s="404"/>
      <c r="X12" s="404"/>
      <c r="Y12" s="404"/>
      <c r="Z12" s="404"/>
      <c r="AA12" s="404"/>
      <c r="AB12" s="404"/>
      <c r="AC12" s="408">
        <f aca="true" t="shared" si="3" ref="AC12:AC43">AD12+AG12+AH12+AI12</f>
        <v>0</v>
      </c>
      <c r="AD12" s="404"/>
      <c r="AE12" s="404"/>
      <c r="AF12" s="404"/>
      <c r="AG12" s="404"/>
      <c r="AH12" s="404"/>
      <c r="AI12" s="404"/>
      <c r="AJ12" s="404"/>
      <c r="AK12" s="408">
        <f aca="true" t="shared" si="4" ref="AK12:AK43">AL12+AO12+AP12+AQ12</f>
        <v>0</v>
      </c>
      <c r="AL12" s="404"/>
      <c r="AM12" s="404"/>
      <c r="AN12" s="404"/>
      <c r="AO12" s="404"/>
      <c r="AP12" s="404"/>
      <c r="AQ12" s="404"/>
      <c r="AR12" s="404"/>
      <c r="AS12" s="49">
        <f aca="true" t="shared" si="5" ref="AS12:AS43">AT12+AW12+AX12+AY12</f>
        <v>0</v>
      </c>
      <c r="AT12" s="34"/>
      <c r="AU12" s="34"/>
      <c r="AV12" s="34"/>
      <c r="AW12" s="34"/>
      <c r="AX12" s="34"/>
      <c r="AY12" s="34"/>
      <c r="AZ12" s="34"/>
    </row>
    <row r="13" spans="2:52" ht="24">
      <c r="B13" s="41" t="s">
        <v>17</v>
      </c>
      <c r="C13" s="80" t="s">
        <v>81</v>
      </c>
      <c r="D13" s="403"/>
      <c r="E13" s="408">
        <f t="shared" si="0"/>
        <v>0</v>
      </c>
      <c r="F13" s="405"/>
      <c r="G13" s="405"/>
      <c r="H13" s="405"/>
      <c r="I13" s="405"/>
      <c r="J13" s="405"/>
      <c r="K13" s="405"/>
      <c r="L13" s="405"/>
      <c r="M13" s="408">
        <f t="shared" si="1"/>
        <v>0</v>
      </c>
      <c r="N13" s="405"/>
      <c r="O13" s="405"/>
      <c r="P13" s="405"/>
      <c r="Q13" s="405"/>
      <c r="R13" s="405"/>
      <c r="S13" s="405"/>
      <c r="T13" s="405"/>
      <c r="U13" s="408">
        <f t="shared" si="2"/>
        <v>0</v>
      </c>
      <c r="V13" s="405"/>
      <c r="W13" s="405"/>
      <c r="X13" s="405"/>
      <c r="Y13" s="405"/>
      <c r="Z13" s="405"/>
      <c r="AA13" s="405"/>
      <c r="AB13" s="405"/>
      <c r="AC13" s="408">
        <f t="shared" si="3"/>
        <v>0</v>
      </c>
      <c r="AD13" s="405"/>
      <c r="AE13" s="405"/>
      <c r="AF13" s="405"/>
      <c r="AG13" s="405"/>
      <c r="AH13" s="405"/>
      <c r="AI13" s="405"/>
      <c r="AJ13" s="405"/>
      <c r="AK13" s="408">
        <f t="shared" si="4"/>
        <v>0</v>
      </c>
      <c r="AL13" s="405"/>
      <c r="AM13" s="405"/>
      <c r="AN13" s="405"/>
      <c r="AO13" s="405"/>
      <c r="AP13" s="405"/>
      <c r="AQ13" s="405"/>
      <c r="AR13" s="405"/>
      <c r="AS13" s="49">
        <f t="shared" si="5"/>
        <v>0</v>
      </c>
      <c r="AT13" s="32"/>
      <c r="AU13" s="32"/>
      <c r="AV13" s="32"/>
      <c r="AW13" s="32"/>
      <c r="AX13" s="32"/>
      <c r="AY13" s="32"/>
      <c r="AZ13" s="32"/>
    </row>
    <row r="14" spans="2:52" ht="24">
      <c r="B14" s="41" t="s">
        <v>18</v>
      </c>
      <c r="C14" s="80" t="s">
        <v>126</v>
      </c>
      <c r="D14" s="403"/>
      <c r="E14" s="408">
        <f t="shared" si="0"/>
        <v>0</v>
      </c>
      <c r="F14" s="405"/>
      <c r="G14" s="405"/>
      <c r="H14" s="405"/>
      <c r="I14" s="405"/>
      <c r="J14" s="405"/>
      <c r="K14" s="405"/>
      <c r="L14" s="405"/>
      <c r="M14" s="408">
        <f t="shared" si="1"/>
        <v>0</v>
      </c>
      <c r="N14" s="405"/>
      <c r="O14" s="405"/>
      <c r="P14" s="405"/>
      <c r="Q14" s="405"/>
      <c r="R14" s="405"/>
      <c r="S14" s="405"/>
      <c r="T14" s="405"/>
      <c r="U14" s="408">
        <f t="shared" si="2"/>
        <v>0</v>
      </c>
      <c r="V14" s="405"/>
      <c r="W14" s="405"/>
      <c r="X14" s="405"/>
      <c r="Y14" s="405"/>
      <c r="Z14" s="405"/>
      <c r="AA14" s="405"/>
      <c r="AB14" s="405"/>
      <c r="AC14" s="408">
        <f t="shared" si="3"/>
        <v>0</v>
      </c>
      <c r="AD14" s="405"/>
      <c r="AE14" s="405"/>
      <c r="AF14" s="405"/>
      <c r="AG14" s="405"/>
      <c r="AH14" s="405"/>
      <c r="AI14" s="405"/>
      <c r="AJ14" s="405"/>
      <c r="AK14" s="408">
        <f t="shared" si="4"/>
        <v>0</v>
      </c>
      <c r="AL14" s="405"/>
      <c r="AM14" s="405"/>
      <c r="AN14" s="405"/>
      <c r="AO14" s="405"/>
      <c r="AP14" s="405"/>
      <c r="AQ14" s="405"/>
      <c r="AR14" s="405"/>
      <c r="AS14" s="49">
        <f t="shared" si="5"/>
        <v>0</v>
      </c>
      <c r="AT14" s="32"/>
      <c r="AU14" s="32"/>
      <c r="AV14" s="32"/>
      <c r="AW14" s="32"/>
      <c r="AX14" s="32"/>
      <c r="AY14" s="32"/>
      <c r="AZ14" s="32"/>
    </row>
    <row r="15" spans="2:52" ht="12.75">
      <c r="B15" s="41" t="s">
        <v>19</v>
      </c>
      <c r="C15" s="80" t="s">
        <v>0</v>
      </c>
      <c r="D15" s="403"/>
      <c r="E15" s="408">
        <f t="shared" si="0"/>
        <v>0</v>
      </c>
      <c r="F15" s="405"/>
      <c r="G15" s="405"/>
      <c r="H15" s="405"/>
      <c r="I15" s="405"/>
      <c r="J15" s="405"/>
      <c r="K15" s="405"/>
      <c r="L15" s="405"/>
      <c r="M15" s="408">
        <f t="shared" si="1"/>
        <v>0</v>
      </c>
      <c r="N15" s="405"/>
      <c r="O15" s="405"/>
      <c r="P15" s="405"/>
      <c r="Q15" s="405"/>
      <c r="R15" s="405"/>
      <c r="S15" s="405"/>
      <c r="T15" s="405"/>
      <c r="U15" s="408">
        <f t="shared" si="2"/>
        <v>0</v>
      </c>
      <c r="V15" s="405"/>
      <c r="W15" s="405"/>
      <c r="X15" s="405"/>
      <c r="Y15" s="405"/>
      <c r="Z15" s="405"/>
      <c r="AA15" s="405"/>
      <c r="AB15" s="405"/>
      <c r="AC15" s="408">
        <f t="shared" si="3"/>
        <v>0</v>
      </c>
      <c r="AD15" s="405"/>
      <c r="AE15" s="405"/>
      <c r="AF15" s="405"/>
      <c r="AG15" s="405"/>
      <c r="AH15" s="405"/>
      <c r="AI15" s="405"/>
      <c r="AJ15" s="405"/>
      <c r="AK15" s="408">
        <f t="shared" si="4"/>
        <v>0</v>
      </c>
      <c r="AL15" s="405"/>
      <c r="AM15" s="405"/>
      <c r="AN15" s="405"/>
      <c r="AO15" s="405"/>
      <c r="AP15" s="405"/>
      <c r="AQ15" s="405"/>
      <c r="AR15" s="405"/>
      <c r="AS15" s="49">
        <f t="shared" si="5"/>
        <v>0</v>
      </c>
      <c r="AT15" s="32"/>
      <c r="AU15" s="32"/>
      <c r="AV15" s="32"/>
      <c r="AW15" s="32"/>
      <c r="AX15" s="32"/>
      <c r="AY15" s="32"/>
      <c r="AZ15" s="32"/>
    </row>
    <row r="16" spans="2:52" ht="24">
      <c r="B16" s="41" t="s">
        <v>20</v>
      </c>
      <c r="C16" s="80" t="s">
        <v>5</v>
      </c>
      <c r="D16" s="403"/>
      <c r="E16" s="408">
        <f t="shared" si="0"/>
        <v>0</v>
      </c>
      <c r="F16" s="402"/>
      <c r="G16" s="402"/>
      <c r="H16" s="402"/>
      <c r="I16" s="402"/>
      <c r="J16" s="402"/>
      <c r="K16" s="402"/>
      <c r="L16" s="402"/>
      <c r="M16" s="408">
        <f t="shared" si="1"/>
        <v>0</v>
      </c>
      <c r="N16" s="402"/>
      <c r="O16" s="402"/>
      <c r="P16" s="402"/>
      <c r="Q16" s="402"/>
      <c r="R16" s="402"/>
      <c r="S16" s="402"/>
      <c r="T16" s="402"/>
      <c r="U16" s="408">
        <f t="shared" si="2"/>
        <v>0</v>
      </c>
      <c r="V16" s="402"/>
      <c r="W16" s="402"/>
      <c r="X16" s="402"/>
      <c r="Y16" s="402"/>
      <c r="Z16" s="402"/>
      <c r="AA16" s="402"/>
      <c r="AB16" s="402"/>
      <c r="AC16" s="408">
        <f t="shared" si="3"/>
        <v>0</v>
      </c>
      <c r="AD16" s="402"/>
      <c r="AE16" s="402"/>
      <c r="AF16" s="402"/>
      <c r="AG16" s="402"/>
      <c r="AH16" s="402"/>
      <c r="AI16" s="402"/>
      <c r="AJ16" s="402"/>
      <c r="AK16" s="408">
        <f t="shared" si="4"/>
        <v>0</v>
      </c>
      <c r="AL16" s="402"/>
      <c r="AM16" s="402"/>
      <c r="AN16" s="402"/>
      <c r="AO16" s="402"/>
      <c r="AP16" s="402"/>
      <c r="AQ16" s="402"/>
      <c r="AR16" s="402"/>
      <c r="AS16" s="49">
        <f t="shared" si="5"/>
        <v>0</v>
      </c>
      <c r="AT16" s="33"/>
      <c r="AU16" s="33"/>
      <c r="AV16" s="33"/>
      <c r="AW16" s="33"/>
      <c r="AX16" s="33"/>
      <c r="AY16" s="33"/>
      <c r="AZ16" s="33"/>
    </row>
    <row r="17" spans="2:52" ht="12.75">
      <c r="B17" s="41" t="s">
        <v>21</v>
      </c>
      <c r="C17" s="80" t="s">
        <v>40</v>
      </c>
      <c r="D17" s="403"/>
      <c r="E17" s="408">
        <f t="shared" si="0"/>
        <v>0</v>
      </c>
      <c r="F17" s="402"/>
      <c r="G17" s="402"/>
      <c r="H17" s="402"/>
      <c r="I17" s="402"/>
      <c r="J17" s="402"/>
      <c r="K17" s="402"/>
      <c r="L17" s="402"/>
      <c r="M17" s="408">
        <f t="shared" si="1"/>
        <v>0</v>
      </c>
      <c r="N17" s="402"/>
      <c r="O17" s="402"/>
      <c r="P17" s="402"/>
      <c r="Q17" s="402"/>
      <c r="R17" s="402"/>
      <c r="S17" s="402"/>
      <c r="T17" s="402"/>
      <c r="U17" s="408">
        <f t="shared" si="2"/>
        <v>0</v>
      </c>
      <c r="V17" s="402"/>
      <c r="W17" s="402"/>
      <c r="X17" s="402"/>
      <c r="Y17" s="402"/>
      <c r="Z17" s="402"/>
      <c r="AA17" s="402"/>
      <c r="AB17" s="402"/>
      <c r="AC17" s="408">
        <f t="shared" si="3"/>
        <v>0</v>
      </c>
      <c r="AD17" s="402"/>
      <c r="AE17" s="402"/>
      <c r="AF17" s="402"/>
      <c r="AG17" s="402"/>
      <c r="AH17" s="402"/>
      <c r="AI17" s="402"/>
      <c r="AJ17" s="402"/>
      <c r="AK17" s="408">
        <f t="shared" si="4"/>
        <v>0</v>
      </c>
      <c r="AL17" s="402"/>
      <c r="AM17" s="402"/>
      <c r="AN17" s="402"/>
      <c r="AO17" s="402"/>
      <c r="AP17" s="402"/>
      <c r="AQ17" s="402"/>
      <c r="AR17" s="402"/>
      <c r="AS17" s="49">
        <f t="shared" si="5"/>
        <v>0</v>
      </c>
      <c r="AT17" s="33"/>
      <c r="AU17" s="33"/>
      <c r="AV17" s="33"/>
      <c r="AW17" s="33"/>
      <c r="AX17" s="33"/>
      <c r="AY17" s="33"/>
      <c r="AZ17" s="33"/>
    </row>
    <row r="18" spans="2:52" ht="12.75">
      <c r="B18" s="51" t="s">
        <v>22</v>
      </c>
      <c r="C18" s="80" t="s">
        <v>93</v>
      </c>
      <c r="D18" s="403"/>
      <c r="E18" s="408">
        <f t="shared" si="0"/>
        <v>0</v>
      </c>
      <c r="F18" s="402"/>
      <c r="G18" s="402"/>
      <c r="H18" s="402"/>
      <c r="I18" s="402"/>
      <c r="J18" s="402"/>
      <c r="K18" s="402"/>
      <c r="L18" s="402"/>
      <c r="M18" s="408">
        <f t="shared" si="1"/>
        <v>0</v>
      </c>
      <c r="N18" s="402"/>
      <c r="O18" s="402"/>
      <c r="P18" s="402"/>
      <c r="Q18" s="402"/>
      <c r="R18" s="402"/>
      <c r="S18" s="402"/>
      <c r="T18" s="402"/>
      <c r="U18" s="408">
        <f t="shared" si="2"/>
        <v>0</v>
      </c>
      <c r="V18" s="402"/>
      <c r="W18" s="402"/>
      <c r="X18" s="402"/>
      <c r="Y18" s="402"/>
      <c r="Z18" s="402"/>
      <c r="AA18" s="402"/>
      <c r="AB18" s="402"/>
      <c r="AC18" s="408">
        <f t="shared" si="3"/>
        <v>0</v>
      </c>
      <c r="AD18" s="402"/>
      <c r="AE18" s="402"/>
      <c r="AF18" s="402"/>
      <c r="AG18" s="402"/>
      <c r="AH18" s="402"/>
      <c r="AI18" s="402"/>
      <c r="AJ18" s="402"/>
      <c r="AK18" s="408">
        <f t="shared" si="4"/>
        <v>0</v>
      </c>
      <c r="AL18" s="402"/>
      <c r="AM18" s="402"/>
      <c r="AN18" s="402"/>
      <c r="AO18" s="402"/>
      <c r="AP18" s="402"/>
      <c r="AQ18" s="402"/>
      <c r="AR18" s="402"/>
      <c r="AS18" s="49">
        <f t="shared" si="5"/>
        <v>0</v>
      </c>
      <c r="AT18" s="33"/>
      <c r="AU18" s="33"/>
      <c r="AV18" s="33"/>
      <c r="AW18" s="33"/>
      <c r="AX18" s="33"/>
      <c r="AY18" s="33"/>
      <c r="AZ18" s="33"/>
    </row>
    <row r="19" spans="2:52" ht="12.75">
      <c r="B19" s="47" t="s">
        <v>23</v>
      </c>
      <c r="C19" s="80" t="s">
        <v>1</v>
      </c>
      <c r="D19" s="406"/>
      <c r="E19" s="408">
        <f t="shared" si="0"/>
        <v>0</v>
      </c>
      <c r="F19" s="22"/>
      <c r="G19" s="22"/>
      <c r="H19" s="22"/>
      <c r="I19" s="22"/>
      <c r="J19" s="22"/>
      <c r="K19" s="22"/>
      <c r="L19" s="22"/>
      <c r="M19" s="408">
        <f t="shared" si="1"/>
        <v>0</v>
      </c>
      <c r="N19" s="22"/>
      <c r="O19" s="22"/>
      <c r="P19" s="22"/>
      <c r="Q19" s="22"/>
      <c r="R19" s="22"/>
      <c r="S19" s="22"/>
      <c r="T19" s="22"/>
      <c r="U19" s="408">
        <f t="shared" si="2"/>
        <v>0</v>
      </c>
      <c r="V19" s="22"/>
      <c r="W19" s="22"/>
      <c r="X19" s="22"/>
      <c r="Y19" s="22"/>
      <c r="Z19" s="22"/>
      <c r="AA19" s="22"/>
      <c r="AB19" s="22"/>
      <c r="AC19" s="408">
        <f t="shared" si="3"/>
        <v>0</v>
      </c>
      <c r="AD19" s="22"/>
      <c r="AE19" s="22"/>
      <c r="AF19" s="22"/>
      <c r="AG19" s="22"/>
      <c r="AH19" s="22"/>
      <c r="AI19" s="22"/>
      <c r="AJ19" s="22"/>
      <c r="AK19" s="408">
        <f t="shared" si="4"/>
        <v>0</v>
      </c>
      <c r="AL19" s="22"/>
      <c r="AM19" s="22"/>
      <c r="AN19" s="22"/>
      <c r="AO19" s="22"/>
      <c r="AP19" s="22"/>
      <c r="AQ19" s="22"/>
      <c r="AR19" s="22"/>
      <c r="AS19" s="49">
        <f t="shared" si="5"/>
        <v>0</v>
      </c>
      <c r="AT19" s="22"/>
      <c r="AU19" s="22"/>
      <c r="AV19" s="22"/>
      <c r="AW19" s="22"/>
      <c r="AX19" s="22"/>
      <c r="AY19" s="22"/>
      <c r="AZ19" s="22"/>
    </row>
    <row r="20" spans="2:52" ht="24">
      <c r="B20" s="47" t="s">
        <v>24</v>
      </c>
      <c r="C20" s="80" t="s">
        <v>3</v>
      </c>
      <c r="D20" s="403"/>
      <c r="E20" s="408">
        <f t="shared" si="0"/>
        <v>0</v>
      </c>
      <c r="F20" s="402"/>
      <c r="G20" s="402"/>
      <c r="H20" s="402"/>
      <c r="I20" s="402"/>
      <c r="J20" s="402"/>
      <c r="K20" s="402"/>
      <c r="L20" s="402"/>
      <c r="M20" s="408">
        <f>N20+Q20+R20+S20</f>
        <v>0</v>
      </c>
      <c r="N20" s="402"/>
      <c r="O20" s="402"/>
      <c r="P20" s="402"/>
      <c r="Q20" s="402"/>
      <c r="R20" s="402"/>
      <c r="S20" s="402"/>
      <c r="T20" s="402"/>
      <c r="U20" s="408">
        <f t="shared" si="2"/>
        <v>0</v>
      </c>
      <c r="V20" s="402"/>
      <c r="W20" s="402"/>
      <c r="X20" s="402"/>
      <c r="Y20" s="402"/>
      <c r="Z20" s="402"/>
      <c r="AA20" s="402"/>
      <c r="AB20" s="402"/>
      <c r="AC20" s="408">
        <f t="shared" si="3"/>
        <v>0</v>
      </c>
      <c r="AD20" s="402"/>
      <c r="AE20" s="402"/>
      <c r="AF20" s="402"/>
      <c r="AG20" s="402"/>
      <c r="AH20" s="402"/>
      <c r="AI20" s="402"/>
      <c r="AJ20" s="402"/>
      <c r="AK20" s="408">
        <f t="shared" si="4"/>
        <v>0</v>
      </c>
      <c r="AL20" s="402"/>
      <c r="AM20" s="402"/>
      <c r="AN20" s="402"/>
      <c r="AO20" s="402"/>
      <c r="AP20" s="402"/>
      <c r="AQ20" s="402"/>
      <c r="AR20" s="402"/>
      <c r="AS20" s="49">
        <f t="shared" si="5"/>
        <v>0</v>
      </c>
      <c r="AT20" s="33"/>
      <c r="AU20" s="33"/>
      <c r="AV20" s="33"/>
      <c r="AW20" s="33"/>
      <c r="AX20" s="33"/>
      <c r="AY20" s="33"/>
      <c r="AZ20" s="33"/>
    </row>
    <row r="21" spans="2:52" ht="24">
      <c r="B21" s="47" t="s">
        <v>25</v>
      </c>
      <c r="C21" s="80" t="s">
        <v>127</v>
      </c>
      <c r="D21" s="403"/>
      <c r="E21" s="408">
        <f t="shared" si="0"/>
        <v>0</v>
      </c>
      <c r="F21" s="402"/>
      <c r="G21" s="402"/>
      <c r="H21" s="402"/>
      <c r="I21" s="402"/>
      <c r="J21" s="402"/>
      <c r="K21" s="402"/>
      <c r="L21" s="402"/>
      <c r="M21" s="408">
        <f t="shared" si="1"/>
        <v>0</v>
      </c>
      <c r="N21" s="402"/>
      <c r="O21" s="402"/>
      <c r="P21" s="402"/>
      <c r="Q21" s="402"/>
      <c r="R21" s="402"/>
      <c r="S21" s="402"/>
      <c r="T21" s="402"/>
      <c r="U21" s="408">
        <f t="shared" si="2"/>
        <v>0</v>
      </c>
      <c r="V21" s="402"/>
      <c r="W21" s="402"/>
      <c r="X21" s="402"/>
      <c r="Y21" s="402"/>
      <c r="Z21" s="402"/>
      <c r="AA21" s="402"/>
      <c r="AB21" s="402"/>
      <c r="AC21" s="408">
        <f t="shared" si="3"/>
        <v>0</v>
      </c>
      <c r="AD21" s="402"/>
      <c r="AE21" s="402"/>
      <c r="AF21" s="402"/>
      <c r="AG21" s="402"/>
      <c r="AH21" s="402"/>
      <c r="AI21" s="402"/>
      <c r="AJ21" s="402"/>
      <c r="AK21" s="408">
        <f t="shared" si="4"/>
        <v>0</v>
      </c>
      <c r="AL21" s="402"/>
      <c r="AM21" s="402"/>
      <c r="AN21" s="402"/>
      <c r="AO21" s="402"/>
      <c r="AP21" s="402"/>
      <c r="AQ21" s="402"/>
      <c r="AR21" s="402"/>
      <c r="AS21" s="49">
        <f t="shared" si="5"/>
        <v>0</v>
      </c>
      <c r="AT21" s="33"/>
      <c r="AU21" s="33"/>
      <c r="AV21" s="33"/>
      <c r="AW21" s="33"/>
      <c r="AX21" s="33"/>
      <c r="AY21" s="33"/>
      <c r="AZ21" s="33"/>
    </row>
    <row r="22" spans="2:52" ht="12.75">
      <c r="B22" s="47" t="s">
        <v>26</v>
      </c>
      <c r="C22" s="80" t="s">
        <v>6</v>
      </c>
      <c r="D22" s="403"/>
      <c r="E22" s="408">
        <f t="shared" si="0"/>
        <v>0</v>
      </c>
      <c r="F22" s="402"/>
      <c r="G22" s="402"/>
      <c r="H22" s="402"/>
      <c r="I22" s="402"/>
      <c r="J22" s="402"/>
      <c r="K22" s="402"/>
      <c r="L22" s="402"/>
      <c r="M22" s="408">
        <f t="shared" si="1"/>
        <v>5</v>
      </c>
      <c r="N22" s="402"/>
      <c r="O22" s="402"/>
      <c r="P22" s="402"/>
      <c r="Q22" s="402"/>
      <c r="R22" s="402">
        <v>5</v>
      </c>
      <c r="S22" s="402"/>
      <c r="T22" s="402">
        <v>5</v>
      </c>
      <c r="U22" s="408">
        <f t="shared" si="2"/>
        <v>5</v>
      </c>
      <c r="V22" s="402"/>
      <c r="W22" s="402"/>
      <c r="X22" s="402"/>
      <c r="Y22" s="402"/>
      <c r="Z22" s="402">
        <v>5</v>
      </c>
      <c r="AA22" s="402"/>
      <c r="AB22" s="402">
        <v>5</v>
      </c>
      <c r="AC22" s="408">
        <f t="shared" si="3"/>
        <v>0</v>
      </c>
      <c r="AD22" s="402"/>
      <c r="AE22" s="402"/>
      <c r="AF22" s="402"/>
      <c r="AG22" s="402"/>
      <c r="AH22" s="402"/>
      <c r="AI22" s="402"/>
      <c r="AJ22" s="402"/>
      <c r="AK22" s="408">
        <f t="shared" si="4"/>
        <v>5</v>
      </c>
      <c r="AL22" s="402"/>
      <c r="AM22" s="402"/>
      <c r="AN22" s="402"/>
      <c r="AO22" s="402"/>
      <c r="AP22" s="402">
        <v>5</v>
      </c>
      <c r="AQ22" s="402"/>
      <c r="AR22" s="402">
        <v>5</v>
      </c>
      <c r="AS22" s="49">
        <f t="shared" si="5"/>
        <v>0</v>
      </c>
      <c r="AT22" s="33"/>
      <c r="AU22" s="33"/>
      <c r="AV22" s="33"/>
      <c r="AW22" s="33"/>
      <c r="AX22" s="33"/>
      <c r="AY22" s="33"/>
      <c r="AZ22" s="33"/>
    </row>
    <row r="23" spans="2:52" ht="12.75">
      <c r="B23" s="41" t="s">
        <v>27</v>
      </c>
      <c r="C23" s="80" t="s">
        <v>39</v>
      </c>
      <c r="D23" s="406"/>
      <c r="E23" s="408">
        <f t="shared" si="0"/>
        <v>0</v>
      </c>
      <c r="F23" s="22"/>
      <c r="G23" s="22"/>
      <c r="H23" s="22"/>
      <c r="I23" s="22"/>
      <c r="J23" s="22"/>
      <c r="K23" s="22"/>
      <c r="L23" s="22"/>
      <c r="M23" s="408">
        <f t="shared" si="1"/>
        <v>0</v>
      </c>
      <c r="N23" s="22"/>
      <c r="O23" s="22"/>
      <c r="P23" s="22"/>
      <c r="Q23" s="22"/>
      <c r="R23" s="22"/>
      <c r="S23" s="22"/>
      <c r="T23" s="22"/>
      <c r="U23" s="408">
        <f t="shared" si="2"/>
        <v>0</v>
      </c>
      <c r="V23" s="22"/>
      <c r="W23" s="22"/>
      <c r="X23" s="22"/>
      <c r="Y23" s="22"/>
      <c r="Z23" s="22"/>
      <c r="AA23" s="22"/>
      <c r="AB23" s="22"/>
      <c r="AC23" s="408">
        <f t="shared" si="3"/>
        <v>0</v>
      </c>
      <c r="AD23" s="22"/>
      <c r="AE23" s="22"/>
      <c r="AF23" s="22"/>
      <c r="AG23" s="22"/>
      <c r="AH23" s="22"/>
      <c r="AI23" s="22"/>
      <c r="AJ23" s="22"/>
      <c r="AK23" s="408">
        <f t="shared" si="4"/>
        <v>0</v>
      </c>
      <c r="AL23" s="22"/>
      <c r="AM23" s="22"/>
      <c r="AN23" s="22"/>
      <c r="AO23" s="22"/>
      <c r="AP23" s="22"/>
      <c r="AQ23" s="22"/>
      <c r="AR23" s="22"/>
      <c r="AS23" s="49">
        <f t="shared" si="5"/>
        <v>0</v>
      </c>
      <c r="AT23" s="22"/>
      <c r="AU23" s="22"/>
      <c r="AV23" s="22"/>
      <c r="AW23" s="22"/>
      <c r="AX23" s="22"/>
      <c r="AY23" s="22"/>
      <c r="AZ23" s="22"/>
    </row>
    <row r="24" spans="2:52" ht="36">
      <c r="B24" s="41" t="s">
        <v>28</v>
      </c>
      <c r="C24" s="80" t="s">
        <v>84</v>
      </c>
      <c r="D24" s="403"/>
      <c r="E24" s="408">
        <f t="shared" si="0"/>
        <v>0</v>
      </c>
      <c r="F24" s="405"/>
      <c r="G24" s="405"/>
      <c r="H24" s="405"/>
      <c r="I24" s="405"/>
      <c r="J24" s="405"/>
      <c r="K24" s="405"/>
      <c r="L24" s="405"/>
      <c r="M24" s="408">
        <f t="shared" si="1"/>
        <v>0</v>
      </c>
      <c r="N24" s="405"/>
      <c r="O24" s="405"/>
      <c r="P24" s="405"/>
      <c r="Q24" s="405"/>
      <c r="R24" s="405"/>
      <c r="S24" s="405"/>
      <c r="T24" s="405"/>
      <c r="U24" s="408">
        <f t="shared" si="2"/>
        <v>0</v>
      </c>
      <c r="V24" s="405"/>
      <c r="W24" s="405"/>
      <c r="X24" s="405"/>
      <c r="Y24" s="405"/>
      <c r="Z24" s="405"/>
      <c r="AA24" s="405"/>
      <c r="AB24" s="405"/>
      <c r="AC24" s="408">
        <f t="shared" si="3"/>
        <v>0</v>
      </c>
      <c r="AD24" s="405"/>
      <c r="AE24" s="405"/>
      <c r="AF24" s="405"/>
      <c r="AG24" s="405"/>
      <c r="AH24" s="405"/>
      <c r="AI24" s="405"/>
      <c r="AJ24" s="405"/>
      <c r="AK24" s="408">
        <f t="shared" si="4"/>
        <v>0</v>
      </c>
      <c r="AL24" s="405"/>
      <c r="AM24" s="405"/>
      <c r="AN24" s="405"/>
      <c r="AO24" s="405"/>
      <c r="AP24" s="405"/>
      <c r="AQ24" s="405"/>
      <c r="AR24" s="405"/>
      <c r="AS24" s="49">
        <f t="shared" si="5"/>
        <v>0</v>
      </c>
      <c r="AT24" s="32"/>
      <c r="AU24" s="32"/>
      <c r="AV24" s="32"/>
      <c r="AW24" s="32"/>
      <c r="AX24" s="32"/>
      <c r="AY24" s="32"/>
      <c r="AZ24" s="32"/>
    </row>
    <row r="25" spans="2:52" ht="24">
      <c r="B25" s="52" t="s">
        <v>29</v>
      </c>
      <c r="C25" s="80" t="s">
        <v>2</v>
      </c>
      <c r="D25" s="403"/>
      <c r="E25" s="408">
        <f t="shared" si="0"/>
        <v>0</v>
      </c>
      <c r="F25" s="405"/>
      <c r="G25" s="405"/>
      <c r="H25" s="405"/>
      <c r="I25" s="405"/>
      <c r="J25" s="405"/>
      <c r="K25" s="405"/>
      <c r="L25" s="405"/>
      <c r="M25" s="408">
        <f t="shared" si="1"/>
        <v>0</v>
      </c>
      <c r="N25" s="405"/>
      <c r="O25" s="405"/>
      <c r="P25" s="405"/>
      <c r="Q25" s="405"/>
      <c r="R25" s="405"/>
      <c r="S25" s="405"/>
      <c r="T25" s="405"/>
      <c r="U25" s="408">
        <f t="shared" si="2"/>
        <v>0</v>
      </c>
      <c r="V25" s="405"/>
      <c r="W25" s="405"/>
      <c r="X25" s="405"/>
      <c r="Y25" s="405"/>
      <c r="Z25" s="405"/>
      <c r="AA25" s="405"/>
      <c r="AB25" s="405"/>
      <c r="AC25" s="408">
        <f t="shared" si="3"/>
        <v>0</v>
      </c>
      <c r="AD25" s="405"/>
      <c r="AE25" s="405"/>
      <c r="AF25" s="405"/>
      <c r="AG25" s="405"/>
      <c r="AH25" s="405"/>
      <c r="AI25" s="405"/>
      <c r="AJ25" s="405"/>
      <c r="AK25" s="408">
        <f t="shared" si="4"/>
        <v>0</v>
      </c>
      <c r="AL25" s="405"/>
      <c r="AM25" s="405"/>
      <c r="AN25" s="405"/>
      <c r="AO25" s="405"/>
      <c r="AP25" s="405"/>
      <c r="AQ25" s="405"/>
      <c r="AR25" s="405"/>
      <c r="AS25" s="49">
        <f t="shared" si="5"/>
        <v>0</v>
      </c>
      <c r="AT25" s="32"/>
      <c r="AU25" s="32"/>
      <c r="AV25" s="32"/>
      <c r="AW25" s="32"/>
      <c r="AX25" s="32"/>
      <c r="AY25" s="32"/>
      <c r="AZ25" s="32"/>
    </row>
    <row r="26" spans="2:52" ht="24">
      <c r="B26" s="53">
        <v>2</v>
      </c>
      <c r="C26" s="81" t="s">
        <v>42</v>
      </c>
      <c r="D26" s="407"/>
      <c r="E26" s="408">
        <f t="shared" si="0"/>
        <v>0</v>
      </c>
      <c r="F26" s="402"/>
      <c r="G26" s="402"/>
      <c r="H26" s="402"/>
      <c r="I26" s="402"/>
      <c r="J26" s="402"/>
      <c r="K26" s="402"/>
      <c r="L26" s="402"/>
      <c r="M26" s="408">
        <f t="shared" si="1"/>
        <v>0</v>
      </c>
      <c r="N26" s="402"/>
      <c r="O26" s="402"/>
      <c r="P26" s="402"/>
      <c r="Q26" s="402"/>
      <c r="R26" s="402"/>
      <c r="S26" s="402"/>
      <c r="T26" s="402"/>
      <c r="U26" s="408">
        <f t="shared" si="2"/>
        <v>0</v>
      </c>
      <c r="V26" s="402"/>
      <c r="W26" s="402"/>
      <c r="X26" s="402"/>
      <c r="Y26" s="402"/>
      <c r="Z26" s="402"/>
      <c r="AA26" s="402"/>
      <c r="AB26" s="402"/>
      <c r="AC26" s="408">
        <f t="shared" si="3"/>
        <v>0</v>
      </c>
      <c r="AD26" s="402"/>
      <c r="AE26" s="402"/>
      <c r="AF26" s="402"/>
      <c r="AG26" s="402"/>
      <c r="AH26" s="402"/>
      <c r="AI26" s="402"/>
      <c r="AJ26" s="402"/>
      <c r="AK26" s="408">
        <f t="shared" si="4"/>
        <v>0</v>
      </c>
      <c r="AL26" s="402"/>
      <c r="AM26" s="402"/>
      <c r="AN26" s="402"/>
      <c r="AO26" s="402"/>
      <c r="AP26" s="402"/>
      <c r="AQ26" s="402"/>
      <c r="AR26" s="402"/>
      <c r="AS26" s="49">
        <f t="shared" si="5"/>
        <v>0</v>
      </c>
      <c r="AT26" s="33"/>
      <c r="AU26" s="33"/>
      <c r="AV26" s="33"/>
      <c r="AW26" s="33"/>
      <c r="AX26" s="33"/>
      <c r="AY26" s="33"/>
      <c r="AZ26" s="33"/>
    </row>
    <row r="27" spans="2:52" ht="24">
      <c r="B27" s="53">
        <v>3</v>
      </c>
      <c r="C27" s="81" t="s">
        <v>11</v>
      </c>
      <c r="D27" s="407"/>
      <c r="E27" s="408">
        <f t="shared" si="0"/>
        <v>0</v>
      </c>
      <c r="F27" s="49">
        <f aca="true" t="shared" si="6" ref="F27:L27">F28+F29</f>
        <v>0</v>
      </c>
      <c r="G27" s="49">
        <f t="shared" si="6"/>
        <v>0</v>
      </c>
      <c r="H27" s="49">
        <f t="shared" si="6"/>
        <v>0</v>
      </c>
      <c r="I27" s="49">
        <f t="shared" si="6"/>
        <v>0</v>
      </c>
      <c r="J27" s="49">
        <f t="shared" si="6"/>
        <v>0</v>
      </c>
      <c r="K27" s="49">
        <f t="shared" si="6"/>
        <v>0</v>
      </c>
      <c r="L27" s="49">
        <f t="shared" si="6"/>
        <v>0</v>
      </c>
      <c r="M27" s="408">
        <f t="shared" si="1"/>
        <v>0</v>
      </c>
      <c r="N27" s="49">
        <f aca="true" t="shared" si="7" ref="N27:T27">N28+N29</f>
        <v>0</v>
      </c>
      <c r="O27" s="49">
        <f t="shared" si="7"/>
        <v>0</v>
      </c>
      <c r="P27" s="49">
        <f t="shared" si="7"/>
        <v>0</v>
      </c>
      <c r="Q27" s="49">
        <f t="shared" si="7"/>
        <v>0</v>
      </c>
      <c r="R27" s="49">
        <f t="shared" si="7"/>
        <v>0</v>
      </c>
      <c r="S27" s="49">
        <f t="shared" si="7"/>
        <v>0</v>
      </c>
      <c r="T27" s="49">
        <f t="shared" si="7"/>
        <v>0</v>
      </c>
      <c r="U27" s="408">
        <f t="shared" si="2"/>
        <v>0</v>
      </c>
      <c r="V27" s="49">
        <f aca="true" t="shared" si="8" ref="V27:AB27">V28+V29</f>
        <v>0</v>
      </c>
      <c r="W27" s="49">
        <f t="shared" si="8"/>
        <v>0</v>
      </c>
      <c r="X27" s="49">
        <f t="shared" si="8"/>
        <v>0</v>
      </c>
      <c r="Y27" s="49">
        <f t="shared" si="8"/>
        <v>0</v>
      </c>
      <c r="Z27" s="49">
        <f t="shared" si="8"/>
        <v>0</v>
      </c>
      <c r="AA27" s="49">
        <f t="shared" si="8"/>
        <v>0</v>
      </c>
      <c r="AB27" s="49">
        <f t="shared" si="8"/>
        <v>0</v>
      </c>
      <c r="AC27" s="408">
        <f t="shared" si="3"/>
        <v>0</v>
      </c>
      <c r="AD27" s="49">
        <f aca="true" t="shared" si="9" ref="AD27:AJ27">AD28+AD29</f>
        <v>0</v>
      </c>
      <c r="AE27" s="49">
        <f t="shared" si="9"/>
        <v>0</v>
      </c>
      <c r="AF27" s="49">
        <f t="shared" si="9"/>
        <v>0</v>
      </c>
      <c r="AG27" s="49">
        <f t="shared" si="9"/>
        <v>0</v>
      </c>
      <c r="AH27" s="49">
        <f t="shared" si="9"/>
        <v>0</v>
      </c>
      <c r="AI27" s="49">
        <f t="shared" si="9"/>
        <v>0</v>
      </c>
      <c r="AJ27" s="49">
        <f t="shared" si="9"/>
        <v>0</v>
      </c>
      <c r="AK27" s="408">
        <f t="shared" si="4"/>
        <v>0</v>
      </c>
      <c r="AL27" s="49">
        <f aca="true" t="shared" si="10" ref="AL27:AR27">AL28+AL29</f>
        <v>0</v>
      </c>
      <c r="AM27" s="49">
        <f t="shared" si="10"/>
        <v>0</v>
      </c>
      <c r="AN27" s="49">
        <f t="shared" si="10"/>
        <v>0</v>
      </c>
      <c r="AO27" s="49">
        <f t="shared" si="10"/>
        <v>0</v>
      </c>
      <c r="AP27" s="49">
        <f t="shared" si="10"/>
        <v>0</v>
      </c>
      <c r="AQ27" s="49">
        <f t="shared" si="10"/>
        <v>0</v>
      </c>
      <c r="AR27" s="49">
        <f t="shared" si="10"/>
        <v>0</v>
      </c>
      <c r="AS27" s="49">
        <f t="shared" si="5"/>
        <v>0</v>
      </c>
      <c r="AT27" s="49">
        <f aca="true" t="shared" si="11" ref="AT27:AZ27">AT28+AT29</f>
        <v>0</v>
      </c>
      <c r="AU27" s="49">
        <f t="shared" si="11"/>
        <v>0</v>
      </c>
      <c r="AV27" s="49">
        <f t="shared" si="11"/>
        <v>0</v>
      </c>
      <c r="AW27" s="49">
        <f t="shared" si="11"/>
        <v>0</v>
      </c>
      <c r="AX27" s="49">
        <f t="shared" si="11"/>
        <v>0</v>
      </c>
      <c r="AY27" s="49">
        <f t="shared" si="11"/>
        <v>0</v>
      </c>
      <c r="AZ27" s="49">
        <f t="shared" si="11"/>
        <v>0</v>
      </c>
    </row>
    <row r="28" spans="2:52" ht="12.75">
      <c r="B28" s="54" t="s">
        <v>56</v>
      </c>
      <c r="C28" s="80" t="s">
        <v>40</v>
      </c>
      <c r="D28" s="403"/>
      <c r="E28" s="408">
        <f t="shared" si="0"/>
        <v>0</v>
      </c>
      <c r="F28" s="402"/>
      <c r="G28" s="402"/>
      <c r="H28" s="402"/>
      <c r="I28" s="402"/>
      <c r="J28" s="402"/>
      <c r="K28" s="402"/>
      <c r="L28" s="402"/>
      <c r="M28" s="408">
        <f t="shared" si="1"/>
        <v>0</v>
      </c>
      <c r="N28" s="402"/>
      <c r="O28" s="402"/>
      <c r="P28" s="402"/>
      <c r="Q28" s="402"/>
      <c r="R28" s="402"/>
      <c r="S28" s="402"/>
      <c r="T28" s="402"/>
      <c r="U28" s="408">
        <f t="shared" si="2"/>
        <v>0</v>
      </c>
      <c r="V28" s="402"/>
      <c r="W28" s="402"/>
      <c r="X28" s="402"/>
      <c r="Y28" s="402"/>
      <c r="Z28" s="402"/>
      <c r="AA28" s="402"/>
      <c r="AB28" s="402"/>
      <c r="AC28" s="408">
        <f t="shared" si="3"/>
        <v>0</v>
      </c>
      <c r="AD28" s="402"/>
      <c r="AE28" s="402"/>
      <c r="AF28" s="402"/>
      <c r="AG28" s="402"/>
      <c r="AH28" s="402"/>
      <c r="AI28" s="402"/>
      <c r="AJ28" s="402"/>
      <c r="AK28" s="408">
        <f t="shared" si="4"/>
        <v>0</v>
      </c>
      <c r="AL28" s="402"/>
      <c r="AM28" s="402"/>
      <c r="AN28" s="402"/>
      <c r="AO28" s="402"/>
      <c r="AP28" s="402"/>
      <c r="AQ28" s="402"/>
      <c r="AR28" s="402"/>
      <c r="AS28" s="49">
        <f t="shared" si="5"/>
        <v>0</v>
      </c>
      <c r="AT28" s="33"/>
      <c r="AU28" s="33"/>
      <c r="AV28" s="33"/>
      <c r="AW28" s="33"/>
      <c r="AX28" s="33"/>
      <c r="AY28" s="33"/>
      <c r="AZ28" s="33"/>
    </row>
    <row r="29" spans="2:52" ht="12.75">
      <c r="B29" s="54" t="s">
        <v>57</v>
      </c>
      <c r="C29" s="80" t="s">
        <v>41</v>
      </c>
      <c r="D29" s="403"/>
      <c r="E29" s="408">
        <f t="shared" si="0"/>
        <v>0</v>
      </c>
      <c r="F29" s="402"/>
      <c r="G29" s="402"/>
      <c r="H29" s="402"/>
      <c r="I29" s="402"/>
      <c r="J29" s="402"/>
      <c r="K29" s="402"/>
      <c r="L29" s="402"/>
      <c r="M29" s="408">
        <f t="shared" si="1"/>
        <v>0</v>
      </c>
      <c r="N29" s="402"/>
      <c r="O29" s="402"/>
      <c r="P29" s="402"/>
      <c r="Q29" s="402"/>
      <c r="R29" s="402"/>
      <c r="S29" s="402"/>
      <c r="T29" s="402"/>
      <c r="U29" s="408">
        <f t="shared" si="2"/>
        <v>0</v>
      </c>
      <c r="V29" s="402"/>
      <c r="W29" s="402"/>
      <c r="X29" s="402"/>
      <c r="Y29" s="402"/>
      <c r="Z29" s="402"/>
      <c r="AA29" s="402"/>
      <c r="AB29" s="402"/>
      <c r="AC29" s="408">
        <f t="shared" si="3"/>
        <v>0</v>
      </c>
      <c r="AD29" s="402"/>
      <c r="AE29" s="402"/>
      <c r="AF29" s="402"/>
      <c r="AG29" s="402"/>
      <c r="AH29" s="402"/>
      <c r="AI29" s="402"/>
      <c r="AJ29" s="402"/>
      <c r="AK29" s="408">
        <f t="shared" si="4"/>
        <v>0</v>
      </c>
      <c r="AL29" s="402"/>
      <c r="AM29" s="402"/>
      <c r="AN29" s="402"/>
      <c r="AO29" s="402"/>
      <c r="AP29" s="402"/>
      <c r="AQ29" s="402"/>
      <c r="AR29" s="402"/>
      <c r="AS29" s="49">
        <f t="shared" si="5"/>
        <v>0</v>
      </c>
      <c r="AT29" s="33"/>
      <c r="AU29" s="33"/>
      <c r="AV29" s="33"/>
      <c r="AW29" s="33"/>
      <c r="AX29" s="33"/>
      <c r="AY29" s="33"/>
      <c r="AZ29" s="33"/>
    </row>
    <row r="30" spans="2:52" ht="12.75">
      <c r="B30" s="54" t="s">
        <v>58</v>
      </c>
      <c r="C30" s="80" t="s">
        <v>39</v>
      </c>
      <c r="D30" s="406"/>
      <c r="E30" s="408">
        <f t="shared" si="0"/>
        <v>0</v>
      </c>
      <c r="F30" s="409"/>
      <c r="G30" s="409"/>
      <c r="H30" s="409"/>
      <c r="I30" s="409"/>
      <c r="J30" s="409"/>
      <c r="K30" s="409"/>
      <c r="L30" s="409"/>
      <c r="M30" s="408">
        <f t="shared" si="1"/>
        <v>0</v>
      </c>
      <c r="N30" s="22"/>
      <c r="O30" s="22"/>
      <c r="P30" s="22"/>
      <c r="Q30" s="22"/>
      <c r="R30" s="22"/>
      <c r="S30" s="22"/>
      <c r="T30" s="22"/>
      <c r="U30" s="408">
        <f t="shared" si="2"/>
        <v>0</v>
      </c>
      <c r="V30" s="22"/>
      <c r="W30" s="22"/>
      <c r="X30" s="22"/>
      <c r="Y30" s="22"/>
      <c r="Z30" s="22"/>
      <c r="AA30" s="22"/>
      <c r="AB30" s="22"/>
      <c r="AC30" s="408">
        <f t="shared" si="3"/>
        <v>0</v>
      </c>
      <c r="AD30" s="22"/>
      <c r="AE30" s="22"/>
      <c r="AF30" s="22"/>
      <c r="AG30" s="22"/>
      <c r="AH30" s="22"/>
      <c r="AI30" s="22"/>
      <c r="AJ30" s="22"/>
      <c r="AK30" s="408">
        <f t="shared" si="4"/>
        <v>0</v>
      </c>
      <c r="AL30" s="22"/>
      <c r="AM30" s="22"/>
      <c r="AN30" s="22"/>
      <c r="AO30" s="22"/>
      <c r="AP30" s="22"/>
      <c r="AQ30" s="22"/>
      <c r="AR30" s="22"/>
      <c r="AS30" s="49">
        <f t="shared" si="5"/>
        <v>0</v>
      </c>
      <c r="AT30" s="22"/>
      <c r="AU30" s="22"/>
      <c r="AV30" s="22"/>
      <c r="AW30" s="22"/>
      <c r="AX30" s="22"/>
      <c r="AY30" s="22"/>
      <c r="AZ30" s="22"/>
    </row>
    <row r="31" spans="2:52" ht="12.75" hidden="1">
      <c r="B31" s="48"/>
      <c r="C31" s="103" t="s">
        <v>79</v>
      </c>
      <c r="D31" s="407"/>
      <c r="E31" s="408">
        <f t="shared" si="0"/>
        <v>0</v>
      </c>
      <c r="F31" s="49">
        <f aca="true" t="shared" si="12" ref="F31:AZ31">F38</f>
        <v>0</v>
      </c>
      <c r="G31" s="49">
        <f t="shared" si="12"/>
        <v>0</v>
      </c>
      <c r="H31" s="49">
        <f t="shared" si="12"/>
        <v>0</v>
      </c>
      <c r="I31" s="49">
        <f t="shared" si="12"/>
        <v>0</v>
      </c>
      <c r="J31" s="49">
        <f t="shared" si="12"/>
        <v>0</v>
      </c>
      <c r="K31" s="49">
        <f t="shared" si="12"/>
        <v>0</v>
      </c>
      <c r="L31" s="49">
        <f t="shared" si="12"/>
        <v>0</v>
      </c>
      <c r="M31" s="408">
        <f t="shared" si="1"/>
        <v>0</v>
      </c>
      <c r="N31" s="49">
        <f t="shared" si="12"/>
        <v>0</v>
      </c>
      <c r="O31" s="49">
        <f t="shared" si="12"/>
        <v>0</v>
      </c>
      <c r="P31" s="49">
        <f t="shared" si="12"/>
        <v>0</v>
      </c>
      <c r="Q31" s="49">
        <f t="shared" si="12"/>
        <v>0</v>
      </c>
      <c r="R31" s="49">
        <f t="shared" si="12"/>
        <v>0</v>
      </c>
      <c r="S31" s="49">
        <f t="shared" si="12"/>
        <v>0</v>
      </c>
      <c r="T31" s="49">
        <f t="shared" si="12"/>
        <v>0</v>
      </c>
      <c r="U31" s="408">
        <f t="shared" si="2"/>
        <v>0</v>
      </c>
      <c r="V31" s="49">
        <f t="shared" si="12"/>
        <v>0</v>
      </c>
      <c r="W31" s="49">
        <f t="shared" si="12"/>
        <v>0</v>
      </c>
      <c r="X31" s="49">
        <f t="shared" si="12"/>
        <v>0</v>
      </c>
      <c r="Y31" s="49">
        <f t="shared" si="12"/>
        <v>0</v>
      </c>
      <c r="Z31" s="49">
        <f t="shared" si="12"/>
        <v>0</v>
      </c>
      <c r="AA31" s="49">
        <f t="shared" si="12"/>
        <v>0</v>
      </c>
      <c r="AB31" s="49">
        <f t="shared" si="12"/>
        <v>0</v>
      </c>
      <c r="AC31" s="408">
        <f t="shared" si="3"/>
        <v>0</v>
      </c>
      <c r="AD31" s="49">
        <f t="shared" si="12"/>
        <v>0</v>
      </c>
      <c r="AE31" s="49">
        <f t="shared" si="12"/>
        <v>0</v>
      </c>
      <c r="AF31" s="49">
        <f t="shared" si="12"/>
        <v>0</v>
      </c>
      <c r="AG31" s="49">
        <f t="shared" si="12"/>
        <v>0</v>
      </c>
      <c r="AH31" s="49">
        <f t="shared" si="12"/>
        <v>0</v>
      </c>
      <c r="AI31" s="49">
        <f t="shared" si="12"/>
        <v>0</v>
      </c>
      <c r="AJ31" s="49">
        <f t="shared" si="12"/>
        <v>0</v>
      </c>
      <c r="AK31" s="408">
        <f t="shared" si="4"/>
        <v>0</v>
      </c>
      <c r="AL31" s="49">
        <f t="shared" si="12"/>
        <v>0</v>
      </c>
      <c r="AM31" s="49">
        <f t="shared" si="12"/>
        <v>0</v>
      </c>
      <c r="AN31" s="49">
        <f t="shared" si="12"/>
        <v>0</v>
      </c>
      <c r="AO31" s="49">
        <f t="shared" si="12"/>
        <v>0</v>
      </c>
      <c r="AP31" s="49">
        <f t="shared" si="12"/>
        <v>0</v>
      </c>
      <c r="AQ31" s="49">
        <f t="shared" si="12"/>
        <v>0</v>
      </c>
      <c r="AR31" s="49">
        <f t="shared" si="12"/>
        <v>0</v>
      </c>
      <c r="AS31" s="49">
        <f t="shared" si="5"/>
        <v>0</v>
      </c>
      <c r="AT31" s="49">
        <f t="shared" si="12"/>
        <v>0</v>
      </c>
      <c r="AU31" s="49">
        <f t="shared" si="12"/>
        <v>0</v>
      </c>
      <c r="AV31" s="49">
        <f t="shared" si="12"/>
        <v>0</v>
      </c>
      <c r="AW31" s="49">
        <f t="shared" si="12"/>
        <v>0</v>
      </c>
      <c r="AX31" s="49">
        <f t="shared" si="12"/>
        <v>0</v>
      </c>
      <c r="AY31" s="49">
        <f t="shared" si="12"/>
        <v>0</v>
      </c>
      <c r="AZ31" s="49">
        <f t="shared" si="12"/>
        <v>0</v>
      </c>
    </row>
    <row r="32" spans="2:52" ht="24">
      <c r="B32" s="55">
        <v>4</v>
      </c>
      <c r="C32" s="103" t="s">
        <v>12</v>
      </c>
      <c r="D32" s="407"/>
      <c r="E32" s="408">
        <f t="shared" si="0"/>
        <v>0</v>
      </c>
      <c r="F32" s="405"/>
      <c r="G32" s="405"/>
      <c r="H32" s="405"/>
      <c r="I32" s="405"/>
      <c r="J32" s="405"/>
      <c r="K32" s="405"/>
      <c r="L32" s="405"/>
      <c r="M32" s="408">
        <f t="shared" si="1"/>
        <v>0</v>
      </c>
      <c r="N32" s="405"/>
      <c r="O32" s="405"/>
      <c r="P32" s="405"/>
      <c r="Q32" s="405"/>
      <c r="R32" s="405"/>
      <c r="S32" s="402"/>
      <c r="T32" s="402"/>
      <c r="U32" s="408">
        <f t="shared" si="2"/>
        <v>0</v>
      </c>
      <c r="V32" s="405"/>
      <c r="W32" s="405"/>
      <c r="X32" s="405"/>
      <c r="Y32" s="405"/>
      <c r="Z32" s="405"/>
      <c r="AA32" s="405"/>
      <c r="AB32" s="405"/>
      <c r="AC32" s="408">
        <f t="shared" si="3"/>
        <v>0</v>
      </c>
      <c r="AD32" s="402"/>
      <c r="AE32" s="402"/>
      <c r="AF32" s="402"/>
      <c r="AG32" s="402"/>
      <c r="AH32" s="402"/>
      <c r="AI32" s="402"/>
      <c r="AJ32" s="402"/>
      <c r="AK32" s="408">
        <f t="shared" si="4"/>
        <v>0</v>
      </c>
      <c r="AL32" s="402"/>
      <c r="AM32" s="402"/>
      <c r="AN32" s="402"/>
      <c r="AO32" s="402"/>
      <c r="AP32" s="402"/>
      <c r="AQ32" s="402"/>
      <c r="AR32" s="402"/>
      <c r="AS32" s="49">
        <f t="shared" si="5"/>
        <v>0</v>
      </c>
      <c r="AT32" s="33"/>
      <c r="AU32" s="33"/>
      <c r="AV32" s="33"/>
      <c r="AW32" s="33"/>
      <c r="AX32" s="33"/>
      <c r="AY32" s="33"/>
      <c r="AZ32" s="33"/>
    </row>
    <row r="33" spans="2:52" ht="12.75">
      <c r="B33" s="55">
        <v>5</v>
      </c>
      <c r="C33" s="103" t="s">
        <v>13</v>
      </c>
      <c r="D33" s="407"/>
      <c r="E33" s="408">
        <f t="shared" si="0"/>
        <v>0</v>
      </c>
      <c r="F33" s="402"/>
      <c r="G33" s="402"/>
      <c r="H33" s="402"/>
      <c r="I33" s="402"/>
      <c r="J33" s="402"/>
      <c r="K33" s="402"/>
      <c r="L33" s="402"/>
      <c r="M33" s="408">
        <f t="shared" si="1"/>
        <v>0</v>
      </c>
      <c r="N33" s="402"/>
      <c r="O33" s="402"/>
      <c r="P33" s="402"/>
      <c r="Q33" s="402"/>
      <c r="R33" s="402"/>
      <c r="S33" s="402"/>
      <c r="T33" s="402"/>
      <c r="U33" s="408">
        <f t="shared" si="2"/>
        <v>0</v>
      </c>
      <c r="V33" s="402"/>
      <c r="W33" s="402"/>
      <c r="X33" s="402"/>
      <c r="Y33" s="402"/>
      <c r="Z33" s="402"/>
      <c r="AA33" s="402"/>
      <c r="AB33" s="402"/>
      <c r="AC33" s="408">
        <f t="shared" si="3"/>
        <v>0</v>
      </c>
      <c r="AD33" s="402"/>
      <c r="AE33" s="402"/>
      <c r="AF33" s="402"/>
      <c r="AG33" s="402"/>
      <c r="AH33" s="402"/>
      <c r="AI33" s="402"/>
      <c r="AJ33" s="402"/>
      <c r="AK33" s="408">
        <f t="shared" si="4"/>
        <v>0</v>
      </c>
      <c r="AL33" s="402"/>
      <c r="AM33" s="402"/>
      <c r="AN33" s="402"/>
      <c r="AO33" s="402"/>
      <c r="AP33" s="402"/>
      <c r="AQ33" s="402"/>
      <c r="AR33" s="402"/>
      <c r="AS33" s="49">
        <f t="shared" si="5"/>
        <v>0</v>
      </c>
      <c r="AT33" s="33"/>
      <c r="AU33" s="33"/>
      <c r="AV33" s="33"/>
      <c r="AW33" s="33"/>
      <c r="AX33" s="33"/>
      <c r="AY33" s="33"/>
      <c r="AZ33" s="33"/>
    </row>
    <row r="34" spans="2:52" ht="12.75">
      <c r="B34" s="55">
        <v>6</v>
      </c>
      <c r="C34" s="103" t="s">
        <v>33</v>
      </c>
      <c r="D34" s="407"/>
      <c r="E34" s="408">
        <f t="shared" si="0"/>
        <v>0</v>
      </c>
      <c r="F34" s="405"/>
      <c r="G34" s="405"/>
      <c r="H34" s="405"/>
      <c r="I34" s="405"/>
      <c r="J34" s="405"/>
      <c r="K34" s="405"/>
      <c r="L34" s="405"/>
      <c r="M34" s="408">
        <f t="shared" si="1"/>
        <v>0</v>
      </c>
      <c r="N34" s="405"/>
      <c r="O34" s="405"/>
      <c r="P34" s="405"/>
      <c r="Q34" s="405"/>
      <c r="R34" s="405"/>
      <c r="S34" s="402"/>
      <c r="T34" s="402"/>
      <c r="U34" s="408">
        <f t="shared" si="2"/>
        <v>0</v>
      </c>
      <c r="V34" s="405"/>
      <c r="W34" s="405"/>
      <c r="X34" s="405"/>
      <c r="Y34" s="405"/>
      <c r="Z34" s="405"/>
      <c r="AA34" s="405"/>
      <c r="AB34" s="405"/>
      <c r="AC34" s="408">
        <f t="shared" si="3"/>
        <v>0</v>
      </c>
      <c r="AD34" s="402"/>
      <c r="AE34" s="402"/>
      <c r="AF34" s="402"/>
      <c r="AG34" s="402"/>
      <c r="AH34" s="402"/>
      <c r="AI34" s="402"/>
      <c r="AJ34" s="402"/>
      <c r="AK34" s="408">
        <f t="shared" si="4"/>
        <v>0</v>
      </c>
      <c r="AL34" s="402"/>
      <c r="AM34" s="402"/>
      <c r="AN34" s="402"/>
      <c r="AO34" s="402"/>
      <c r="AP34" s="402"/>
      <c r="AQ34" s="402"/>
      <c r="AR34" s="402"/>
      <c r="AS34" s="49">
        <f t="shared" si="5"/>
        <v>0</v>
      </c>
      <c r="AT34" s="33"/>
      <c r="AU34" s="33"/>
      <c r="AV34" s="33"/>
      <c r="AW34" s="33"/>
      <c r="AX34" s="33"/>
      <c r="AY34" s="33"/>
      <c r="AZ34" s="33"/>
    </row>
    <row r="35" spans="2:52" ht="12.75">
      <c r="B35" s="55">
        <v>7</v>
      </c>
      <c r="C35" s="103" t="s">
        <v>14</v>
      </c>
      <c r="D35" s="407"/>
      <c r="E35" s="408">
        <f t="shared" si="0"/>
        <v>0</v>
      </c>
      <c r="F35" s="405"/>
      <c r="G35" s="405"/>
      <c r="H35" s="405"/>
      <c r="I35" s="405"/>
      <c r="J35" s="405"/>
      <c r="K35" s="405"/>
      <c r="L35" s="405"/>
      <c r="M35" s="408">
        <f t="shared" si="1"/>
        <v>0</v>
      </c>
      <c r="N35" s="405"/>
      <c r="O35" s="405"/>
      <c r="P35" s="405"/>
      <c r="Q35" s="405"/>
      <c r="R35" s="405"/>
      <c r="S35" s="402"/>
      <c r="T35" s="402"/>
      <c r="U35" s="408">
        <f t="shared" si="2"/>
        <v>0</v>
      </c>
      <c r="V35" s="405"/>
      <c r="W35" s="405"/>
      <c r="X35" s="405"/>
      <c r="Y35" s="405"/>
      <c r="Z35" s="405"/>
      <c r="AA35" s="405"/>
      <c r="AB35" s="405"/>
      <c r="AC35" s="408">
        <f t="shared" si="3"/>
        <v>0</v>
      </c>
      <c r="AD35" s="402"/>
      <c r="AE35" s="402"/>
      <c r="AF35" s="402"/>
      <c r="AG35" s="402"/>
      <c r="AH35" s="402"/>
      <c r="AI35" s="402"/>
      <c r="AJ35" s="402"/>
      <c r="AK35" s="408">
        <f t="shared" si="4"/>
        <v>0</v>
      </c>
      <c r="AL35" s="402"/>
      <c r="AM35" s="402"/>
      <c r="AN35" s="402"/>
      <c r="AO35" s="402"/>
      <c r="AP35" s="402"/>
      <c r="AQ35" s="402"/>
      <c r="AR35" s="402"/>
      <c r="AS35" s="49">
        <f t="shared" si="5"/>
        <v>0</v>
      </c>
      <c r="AT35" s="33"/>
      <c r="AU35" s="33"/>
      <c r="AV35" s="33"/>
      <c r="AW35" s="33"/>
      <c r="AX35" s="33"/>
      <c r="AY35" s="33"/>
      <c r="AZ35" s="33"/>
    </row>
    <row r="36" spans="2:52" ht="12.75" hidden="1">
      <c r="B36" s="55"/>
      <c r="C36" s="103" t="s">
        <v>94</v>
      </c>
      <c r="D36" s="407"/>
      <c r="E36" s="408">
        <f t="shared" si="0"/>
        <v>0</v>
      </c>
      <c r="F36" s="49">
        <f aca="true" t="shared" si="13" ref="F36:AZ36">F41</f>
        <v>0</v>
      </c>
      <c r="G36" s="49">
        <f t="shared" si="13"/>
        <v>0</v>
      </c>
      <c r="H36" s="49">
        <f t="shared" si="13"/>
        <v>0</v>
      </c>
      <c r="I36" s="49">
        <f t="shared" si="13"/>
        <v>0</v>
      </c>
      <c r="J36" s="49">
        <f t="shared" si="13"/>
        <v>0</v>
      </c>
      <c r="K36" s="49">
        <f t="shared" si="13"/>
        <v>0</v>
      </c>
      <c r="L36" s="49">
        <f t="shared" si="13"/>
        <v>0</v>
      </c>
      <c r="M36" s="408">
        <f t="shared" si="1"/>
        <v>0</v>
      </c>
      <c r="N36" s="49">
        <f t="shared" si="13"/>
        <v>0</v>
      </c>
      <c r="O36" s="49">
        <f t="shared" si="13"/>
        <v>0</v>
      </c>
      <c r="P36" s="49">
        <f t="shared" si="13"/>
        <v>0</v>
      </c>
      <c r="Q36" s="49">
        <f t="shared" si="13"/>
        <v>0</v>
      </c>
      <c r="R36" s="49">
        <f t="shared" si="13"/>
        <v>0</v>
      </c>
      <c r="S36" s="49">
        <f t="shared" si="13"/>
        <v>0</v>
      </c>
      <c r="T36" s="49">
        <f t="shared" si="13"/>
        <v>0</v>
      </c>
      <c r="U36" s="408">
        <f t="shared" si="2"/>
        <v>0</v>
      </c>
      <c r="V36" s="49">
        <f t="shared" si="13"/>
        <v>0</v>
      </c>
      <c r="W36" s="49">
        <f t="shared" si="13"/>
        <v>0</v>
      </c>
      <c r="X36" s="49">
        <f t="shared" si="13"/>
        <v>0</v>
      </c>
      <c r="Y36" s="49">
        <f t="shared" si="13"/>
        <v>0</v>
      </c>
      <c r="Z36" s="49">
        <f t="shared" si="13"/>
        <v>0</v>
      </c>
      <c r="AA36" s="49">
        <f t="shared" si="13"/>
        <v>0</v>
      </c>
      <c r="AB36" s="49">
        <f t="shared" si="13"/>
        <v>0</v>
      </c>
      <c r="AC36" s="408">
        <f t="shared" si="3"/>
        <v>0</v>
      </c>
      <c r="AD36" s="49">
        <f t="shared" si="13"/>
        <v>0</v>
      </c>
      <c r="AE36" s="49">
        <f t="shared" si="13"/>
        <v>0</v>
      </c>
      <c r="AF36" s="49">
        <f t="shared" si="13"/>
        <v>0</v>
      </c>
      <c r="AG36" s="49">
        <f t="shared" si="13"/>
        <v>0</v>
      </c>
      <c r="AH36" s="49">
        <f t="shared" si="13"/>
        <v>0</v>
      </c>
      <c r="AI36" s="49">
        <f t="shared" si="13"/>
        <v>0</v>
      </c>
      <c r="AJ36" s="49">
        <f t="shared" si="13"/>
        <v>0</v>
      </c>
      <c r="AK36" s="408">
        <f t="shared" si="4"/>
        <v>0</v>
      </c>
      <c r="AL36" s="49">
        <f t="shared" si="13"/>
        <v>0</v>
      </c>
      <c r="AM36" s="49">
        <f t="shared" si="13"/>
        <v>0</v>
      </c>
      <c r="AN36" s="49">
        <f t="shared" si="13"/>
        <v>0</v>
      </c>
      <c r="AO36" s="49">
        <f t="shared" si="13"/>
        <v>0</v>
      </c>
      <c r="AP36" s="49">
        <f t="shared" si="13"/>
        <v>0</v>
      </c>
      <c r="AQ36" s="49">
        <f t="shared" si="13"/>
        <v>0</v>
      </c>
      <c r="AR36" s="49">
        <f t="shared" si="13"/>
        <v>0</v>
      </c>
      <c r="AS36" s="49">
        <f t="shared" si="5"/>
        <v>0</v>
      </c>
      <c r="AT36" s="49">
        <f t="shared" si="13"/>
        <v>0</v>
      </c>
      <c r="AU36" s="49">
        <f t="shared" si="13"/>
        <v>0</v>
      </c>
      <c r="AV36" s="49">
        <f t="shared" si="13"/>
        <v>0</v>
      </c>
      <c r="AW36" s="49">
        <f t="shared" si="13"/>
        <v>0</v>
      </c>
      <c r="AX36" s="49">
        <f t="shared" si="13"/>
        <v>0</v>
      </c>
      <c r="AY36" s="49">
        <f t="shared" si="13"/>
        <v>0</v>
      </c>
      <c r="AZ36" s="49">
        <f t="shared" si="13"/>
        <v>0</v>
      </c>
    </row>
    <row r="37" spans="2:52" ht="12.75">
      <c r="B37" s="55">
        <v>8</v>
      </c>
      <c r="C37" s="103" t="s">
        <v>83</v>
      </c>
      <c r="D37" s="407"/>
      <c r="E37" s="408">
        <f t="shared" si="0"/>
        <v>0</v>
      </c>
      <c r="F37" s="405"/>
      <c r="G37" s="405"/>
      <c r="H37" s="405"/>
      <c r="I37" s="405"/>
      <c r="J37" s="405"/>
      <c r="K37" s="405"/>
      <c r="L37" s="405"/>
      <c r="M37" s="408">
        <f t="shared" si="1"/>
        <v>0</v>
      </c>
      <c r="N37" s="405"/>
      <c r="O37" s="405"/>
      <c r="P37" s="405"/>
      <c r="Q37" s="405"/>
      <c r="R37" s="405"/>
      <c r="S37" s="402"/>
      <c r="T37" s="402"/>
      <c r="U37" s="408">
        <f t="shared" si="2"/>
        <v>0</v>
      </c>
      <c r="V37" s="405"/>
      <c r="W37" s="405"/>
      <c r="X37" s="405"/>
      <c r="Y37" s="405"/>
      <c r="Z37" s="405"/>
      <c r="AA37" s="405"/>
      <c r="AB37" s="405"/>
      <c r="AC37" s="408">
        <f t="shared" si="3"/>
        <v>0</v>
      </c>
      <c r="AD37" s="402"/>
      <c r="AE37" s="402"/>
      <c r="AF37" s="402"/>
      <c r="AG37" s="402"/>
      <c r="AH37" s="402"/>
      <c r="AI37" s="402"/>
      <c r="AJ37" s="402"/>
      <c r="AK37" s="408">
        <f t="shared" si="4"/>
        <v>0</v>
      </c>
      <c r="AL37" s="402"/>
      <c r="AM37" s="402"/>
      <c r="AN37" s="402"/>
      <c r="AO37" s="402"/>
      <c r="AP37" s="402"/>
      <c r="AQ37" s="402"/>
      <c r="AR37" s="402"/>
      <c r="AS37" s="49">
        <f t="shared" si="5"/>
        <v>0</v>
      </c>
      <c r="AT37" s="33"/>
      <c r="AU37" s="33"/>
      <c r="AV37" s="33"/>
      <c r="AW37" s="33"/>
      <c r="AX37" s="33"/>
      <c r="AY37" s="33"/>
      <c r="AZ37" s="33"/>
    </row>
    <row r="38" spans="2:52" ht="12.75">
      <c r="B38" s="55">
        <v>9</v>
      </c>
      <c r="C38" s="103" t="s">
        <v>79</v>
      </c>
      <c r="D38" s="407"/>
      <c r="E38" s="408">
        <f t="shared" si="0"/>
        <v>0</v>
      </c>
      <c r="F38" s="49">
        <f aca="true" t="shared" si="14" ref="F38:L38">F39+F40</f>
        <v>0</v>
      </c>
      <c r="G38" s="49">
        <f t="shared" si="14"/>
        <v>0</v>
      </c>
      <c r="H38" s="49">
        <f t="shared" si="14"/>
        <v>0</v>
      </c>
      <c r="I38" s="49">
        <f t="shared" si="14"/>
        <v>0</v>
      </c>
      <c r="J38" s="49">
        <f t="shared" si="14"/>
        <v>0</v>
      </c>
      <c r="K38" s="49">
        <f t="shared" si="14"/>
        <v>0</v>
      </c>
      <c r="L38" s="49">
        <f t="shared" si="14"/>
        <v>0</v>
      </c>
      <c r="M38" s="408">
        <f t="shared" si="1"/>
        <v>0</v>
      </c>
      <c r="N38" s="49">
        <f aca="true" t="shared" si="15" ref="N38:T38">N39+N40</f>
        <v>0</v>
      </c>
      <c r="O38" s="49">
        <f t="shared" si="15"/>
        <v>0</v>
      </c>
      <c r="P38" s="49">
        <f t="shared" si="15"/>
        <v>0</v>
      </c>
      <c r="Q38" s="49">
        <f t="shared" si="15"/>
        <v>0</v>
      </c>
      <c r="R38" s="49">
        <f t="shared" si="15"/>
        <v>0</v>
      </c>
      <c r="S38" s="49">
        <f t="shared" si="15"/>
        <v>0</v>
      </c>
      <c r="T38" s="49">
        <f t="shared" si="15"/>
        <v>0</v>
      </c>
      <c r="U38" s="408">
        <f t="shared" si="2"/>
        <v>0</v>
      </c>
      <c r="V38" s="49">
        <f aca="true" t="shared" si="16" ref="V38:AB38">V39+V40</f>
        <v>0</v>
      </c>
      <c r="W38" s="49">
        <f t="shared" si="16"/>
        <v>0</v>
      </c>
      <c r="X38" s="49">
        <f t="shared" si="16"/>
        <v>0</v>
      </c>
      <c r="Y38" s="49">
        <f t="shared" si="16"/>
        <v>0</v>
      </c>
      <c r="Z38" s="49">
        <f t="shared" si="16"/>
        <v>0</v>
      </c>
      <c r="AA38" s="49">
        <f t="shared" si="16"/>
        <v>0</v>
      </c>
      <c r="AB38" s="49">
        <f t="shared" si="16"/>
        <v>0</v>
      </c>
      <c r="AC38" s="408">
        <f t="shared" si="3"/>
        <v>0</v>
      </c>
      <c r="AD38" s="49">
        <f aca="true" t="shared" si="17" ref="AD38:AJ38">AD39+AD40</f>
        <v>0</v>
      </c>
      <c r="AE38" s="49">
        <f t="shared" si="17"/>
        <v>0</v>
      </c>
      <c r="AF38" s="49">
        <f t="shared" si="17"/>
        <v>0</v>
      </c>
      <c r="AG38" s="49">
        <f t="shared" si="17"/>
        <v>0</v>
      </c>
      <c r="AH38" s="49">
        <f t="shared" si="17"/>
        <v>0</v>
      </c>
      <c r="AI38" s="49">
        <f t="shared" si="17"/>
        <v>0</v>
      </c>
      <c r="AJ38" s="49">
        <f t="shared" si="17"/>
        <v>0</v>
      </c>
      <c r="AK38" s="408">
        <f t="shared" si="4"/>
        <v>0</v>
      </c>
      <c r="AL38" s="49">
        <f aca="true" t="shared" si="18" ref="AL38:AR38">AL39+AL40</f>
        <v>0</v>
      </c>
      <c r="AM38" s="49">
        <f t="shared" si="18"/>
        <v>0</v>
      </c>
      <c r="AN38" s="49">
        <f t="shared" si="18"/>
        <v>0</v>
      </c>
      <c r="AO38" s="49">
        <f t="shared" si="18"/>
        <v>0</v>
      </c>
      <c r="AP38" s="49">
        <f t="shared" si="18"/>
        <v>0</v>
      </c>
      <c r="AQ38" s="49">
        <f t="shared" si="18"/>
        <v>0</v>
      </c>
      <c r="AR38" s="49">
        <f t="shared" si="18"/>
        <v>0</v>
      </c>
      <c r="AS38" s="49">
        <f t="shared" si="5"/>
        <v>0</v>
      </c>
      <c r="AT38" s="49">
        <f aca="true" t="shared" si="19" ref="AT38:AZ38">AT39+AT40</f>
        <v>0</v>
      </c>
      <c r="AU38" s="49">
        <f t="shared" si="19"/>
        <v>0</v>
      </c>
      <c r="AV38" s="49">
        <f t="shared" si="19"/>
        <v>0</v>
      </c>
      <c r="AW38" s="49">
        <f t="shared" si="19"/>
        <v>0</v>
      </c>
      <c r="AX38" s="49">
        <f t="shared" si="19"/>
        <v>0</v>
      </c>
      <c r="AY38" s="49">
        <f t="shared" si="19"/>
        <v>0</v>
      </c>
      <c r="AZ38" s="49">
        <f t="shared" si="19"/>
        <v>0</v>
      </c>
    </row>
    <row r="39" spans="2:52" ht="12.75">
      <c r="B39" s="54" t="s">
        <v>358</v>
      </c>
      <c r="C39" s="80" t="s">
        <v>40</v>
      </c>
      <c r="D39" s="403"/>
      <c r="E39" s="408">
        <f t="shared" si="0"/>
        <v>0</v>
      </c>
      <c r="F39" s="32"/>
      <c r="G39" s="32"/>
      <c r="H39" s="32"/>
      <c r="I39" s="32"/>
      <c r="J39" s="32"/>
      <c r="K39" s="32"/>
      <c r="L39" s="32"/>
      <c r="M39" s="408">
        <f t="shared" si="1"/>
        <v>0</v>
      </c>
      <c r="N39" s="32"/>
      <c r="O39" s="32"/>
      <c r="P39" s="32"/>
      <c r="Q39" s="32"/>
      <c r="R39" s="32"/>
      <c r="S39" s="33"/>
      <c r="T39" s="33"/>
      <c r="U39" s="408">
        <f t="shared" si="2"/>
        <v>0</v>
      </c>
      <c r="V39" s="32"/>
      <c r="W39" s="32"/>
      <c r="X39" s="32"/>
      <c r="Y39" s="32"/>
      <c r="Z39" s="32"/>
      <c r="AA39" s="32"/>
      <c r="AB39" s="32"/>
      <c r="AC39" s="408">
        <f t="shared" si="3"/>
        <v>0</v>
      </c>
      <c r="AD39" s="33"/>
      <c r="AE39" s="33"/>
      <c r="AF39" s="33"/>
      <c r="AG39" s="33"/>
      <c r="AH39" s="33"/>
      <c r="AI39" s="33"/>
      <c r="AJ39" s="33"/>
      <c r="AK39" s="408">
        <f t="shared" si="4"/>
        <v>0</v>
      </c>
      <c r="AL39" s="33"/>
      <c r="AM39" s="33"/>
      <c r="AN39" s="33"/>
      <c r="AO39" s="33"/>
      <c r="AP39" s="33"/>
      <c r="AQ39" s="33"/>
      <c r="AR39" s="33"/>
      <c r="AS39" s="49">
        <f t="shared" si="5"/>
        <v>0</v>
      </c>
      <c r="AT39" s="33"/>
      <c r="AU39" s="33"/>
      <c r="AV39" s="33"/>
      <c r="AW39" s="33"/>
      <c r="AX39" s="33"/>
      <c r="AY39" s="33"/>
      <c r="AZ39" s="33"/>
    </row>
    <row r="40" spans="2:52" ht="12.75">
      <c r="B40" s="54" t="s">
        <v>359</v>
      </c>
      <c r="C40" s="80" t="s">
        <v>41</v>
      </c>
      <c r="D40" s="403"/>
      <c r="E40" s="408">
        <f t="shared" si="0"/>
        <v>0</v>
      </c>
      <c r="F40" s="32"/>
      <c r="G40" s="32"/>
      <c r="H40" s="32"/>
      <c r="I40" s="32"/>
      <c r="J40" s="32"/>
      <c r="K40" s="32"/>
      <c r="L40" s="32"/>
      <c r="M40" s="408">
        <f t="shared" si="1"/>
        <v>0</v>
      </c>
      <c r="N40" s="32"/>
      <c r="O40" s="32"/>
      <c r="P40" s="32"/>
      <c r="Q40" s="32"/>
      <c r="R40" s="32"/>
      <c r="S40" s="33"/>
      <c r="T40" s="33"/>
      <c r="U40" s="408">
        <f t="shared" si="2"/>
        <v>0</v>
      </c>
      <c r="V40" s="32"/>
      <c r="W40" s="32"/>
      <c r="X40" s="32"/>
      <c r="Y40" s="32"/>
      <c r="Z40" s="32"/>
      <c r="AA40" s="32"/>
      <c r="AB40" s="32"/>
      <c r="AC40" s="408">
        <f t="shared" si="3"/>
        <v>0</v>
      </c>
      <c r="AD40" s="33"/>
      <c r="AE40" s="33"/>
      <c r="AF40" s="33"/>
      <c r="AG40" s="33"/>
      <c r="AH40" s="33"/>
      <c r="AI40" s="33"/>
      <c r="AJ40" s="33"/>
      <c r="AK40" s="408">
        <f t="shared" si="4"/>
        <v>0</v>
      </c>
      <c r="AL40" s="33"/>
      <c r="AM40" s="33"/>
      <c r="AN40" s="33"/>
      <c r="AO40" s="33"/>
      <c r="AP40" s="33"/>
      <c r="AQ40" s="33"/>
      <c r="AR40" s="33"/>
      <c r="AS40" s="49">
        <f t="shared" si="5"/>
        <v>0</v>
      </c>
      <c r="AT40" s="402"/>
      <c r="AU40" s="33"/>
      <c r="AV40" s="33"/>
      <c r="AW40" s="33"/>
      <c r="AX40" s="33"/>
      <c r="AY40" s="33"/>
      <c r="AZ40" s="33"/>
    </row>
    <row r="41" spans="2:52" ht="12.75">
      <c r="B41" s="55">
        <v>10</v>
      </c>
      <c r="C41" s="103" t="s">
        <v>94</v>
      </c>
      <c r="D41" s="403"/>
      <c r="E41" s="408">
        <f t="shared" si="0"/>
        <v>0</v>
      </c>
      <c r="F41" s="49">
        <f aca="true" t="shared" si="20" ref="F41:L41">F42+F43</f>
        <v>0</v>
      </c>
      <c r="G41" s="49">
        <f t="shared" si="20"/>
        <v>0</v>
      </c>
      <c r="H41" s="49">
        <f t="shared" si="20"/>
        <v>0</v>
      </c>
      <c r="I41" s="49">
        <f t="shared" si="20"/>
        <v>0</v>
      </c>
      <c r="J41" s="49">
        <f t="shared" si="20"/>
        <v>0</v>
      </c>
      <c r="K41" s="49">
        <f t="shared" si="20"/>
        <v>0</v>
      </c>
      <c r="L41" s="49">
        <f t="shared" si="20"/>
        <v>0</v>
      </c>
      <c r="M41" s="408">
        <f t="shared" si="1"/>
        <v>0</v>
      </c>
      <c r="N41" s="49">
        <f aca="true" t="shared" si="21" ref="N41:T41">N42+N43</f>
        <v>0</v>
      </c>
      <c r="O41" s="49">
        <f t="shared" si="21"/>
        <v>0</v>
      </c>
      <c r="P41" s="49">
        <f t="shared" si="21"/>
        <v>0</v>
      </c>
      <c r="Q41" s="49">
        <f t="shared" si="21"/>
        <v>0</v>
      </c>
      <c r="R41" s="49">
        <f t="shared" si="21"/>
        <v>0</v>
      </c>
      <c r="S41" s="49">
        <f t="shared" si="21"/>
        <v>0</v>
      </c>
      <c r="T41" s="49">
        <f t="shared" si="21"/>
        <v>0</v>
      </c>
      <c r="U41" s="408">
        <f t="shared" si="2"/>
        <v>0</v>
      </c>
      <c r="V41" s="49">
        <f aca="true" t="shared" si="22" ref="V41:AB41">V42+V43</f>
        <v>0</v>
      </c>
      <c r="W41" s="49">
        <f t="shared" si="22"/>
        <v>0</v>
      </c>
      <c r="X41" s="49">
        <f t="shared" si="22"/>
        <v>0</v>
      </c>
      <c r="Y41" s="49">
        <f t="shared" si="22"/>
        <v>0</v>
      </c>
      <c r="Z41" s="49">
        <f t="shared" si="22"/>
        <v>0</v>
      </c>
      <c r="AA41" s="49">
        <f t="shared" si="22"/>
        <v>0</v>
      </c>
      <c r="AB41" s="49">
        <f t="shared" si="22"/>
        <v>0</v>
      </c>
      <c r="AC41" s="408">
        <f t="shared" si="3"/>
        <v>0</v>
      </c>
      <c r="AD41" s="49">
        <f aca="true" t="shared" si="23" ref="AD41:AI41">AD42+AD43</f>
        <v>0</v>
      </c>
      <c r="AE41" s="49">
        <f t="shared" si="23"/>
        <v>0</v>
      </c>
      <c r="AF41" s="49">
        <f t="shared" si="23"/>
        <v>0</v>
      </c>
      <c r="AG41" s="49">
        <f t="shared" si="23"/>
        <v>0</v>
      </c>
      <c r="AH41" s="49">
        <f t="shared" si="23"/>
        <v>0</v>
      </c>
      <c r="AI41" s="49">
        <f t="shared" si="23"/>
        <v>0</v>
      </c>
      <c r="AJ41" s="49"/>
      <c r="AK41" s="408">
        <f t="shared" si="4"/>
        <v>0</v>
      </c>
      <c r="AL41" s="49">
        <f aca="true" t="shared" si="24" ref="AL41:AQ41">AL42+AL43</f>
        <v>0</v>
      </c>
      <c r="AM41" s="49">
        <f t="shared" si="24"/>
        <v>0</v>
      </c>
      <c r="AN41" s="49">
        <f t="shared" si="24"/>
        <v>0</v>
      </c>
      <c r="AO41" s="49">
        <f t="shared" si="24"/>
        <v>0</v>
      </c>
      <c r="AP41" s="49">
        <f t="shared" si="24"/>
        <v>0</v>
      </c>
      <c r="AQ41" s="49">
        <f t="shared" si="24"/>
        <v>0</v>
      </c>
      <c r="AR41" s="49"/>
      <c r="AS41" s="49">
        <f t="shared" si="5"/>
        <v>0</v>
      </c>
      <c r="AT41" s="49">
        <f aca="true" t="shared" si="25" ref="AT41:AZ41">AT42+AT43</f>
        <v>0</v>
      </c>
      <c r="AU41" s="49">
        <f t="shared" si="25"/>
        <v>0</v>
      </c>
      <c r="AV41" s="49">
        <f t="shared" si="25"/>
        <v>0</v>
      </c>
      <c r="AW41" s="49">
        <f t="shared" si="25"/>
        <v>0</v>
      </c>
      <c r="AX41" s="49">
        <f t="shared" si="25"/>
        <v>0</v>
      </c>
      <c r="AY41" s="49">
        <f t="shared" si="25"/>
        <v>0</v>
      </c>
      <c r="AZ41" s="49">
        <f t="shared" si="25"/>
        <v>0</v>
      </c>
    </row>
    <row r="42" spans="2:52" ht="12.75">
      <c r="B42" s="54" t="s">
        <v>356</v>
      </c>
      <c r="C42" s="80" t="s">
        <v>40</v>
      </c>
      <c r="D42" s="403"/>
      <c r="E42" s="408">
        <f t="shared" si="0"/>
        <v>0</v>
      </c>
      <c r="F42" s="32"/>
      <c r="G42" s="32"/>
      <c r="H42" s="32"/>
      <c r="I42" s="32"/>
      <c r="J42" s="32"/>
      <c r="K42" s="32"/>
      <c r="L42" s="32"/>
      <c r="M42" s="408">
        <f t="shared" si="1"/>
        <v>0</v>
      </c>
      <c r="N42" s="32"/>
      <c r="O42" s="32"/>
      <c r="P42" s="32"/>
      <c r="Q42" s="32"/>
      <c r="R42" s="32"/>
      <c r="S42" s="33"/>
      <c r="T42" s="33"/>
      <c r="U42" s="408">
        <f t="shared" si="2"/>
        <v>0</v>
      </c>
      <c r="V42" s="32"/>
      <c r="W42" s="32"/>
      <c r="X42" s="32"/>
      <c r="Y42" s="32"/>
      <c r="Z42" s="32"/>
      <c r="AA42" s="32"/>
      <c r="AB42" s="32"/>
      <c r="AC42" s="408">
        <f t="shared" si="3"/>
        <v>0</v>
      </c>
      <c r="AD42" s="33"/>
      <c r="AE42" s="33"/>
      <c r="AF42" s="33"/>
      <c r="AG42" s="33"/>
      <c r="AH42" s="33"/>
      <c r="AI42" s="33"/>
      <c r="AJ42" s="33"/>
      <c r="AK42" s="408">
        <f t="shared" si="4"/>
        <v>0</v>
      </c>
      <c r="AL42" s="33"/>
      <c r="AM42" s="33"/>
      <c r="AN42" s="33"/>
      <c r="AO42" s="33"/>
      <c r="AP42" s="33"/>
      <c r="AQ42" s="33"/>
      <c r="AR42" s="33"/>
      <c r="AS42" s="49">
        <f t="shared" si="5"/>
        <v>0</v>
      </c>
      <c r="AT42" s="33"/>
      <c r="AU42" s="33"/>
      <c r="AV42" s="33"/>
      <c r="AW42" s="33"/>
      <c r="AX42" s="33"/>
      <c r="AY42" s="33"/>
      <c r="AZ42" s="33"/>
    </row>
    <row r="43" spans="2:52" ht="12.75">
      <c r="B43" s="54" t="s">
        <v>357</v>
      </c>
      <c r="C43" s="80" t="s">
        <v>41</v>
      </c>
      <c r="D43" s="403"/>
      <c r="E43" s="408">
        <f t="shared" si="0"/>
        <v>0</v>
      </c>
      <c r="F43" s="32"/>
      <c r="G43" s="32"/>
      <c r="H43" s="32"/>
      <c r="I43" s="32"/>
      <c r="J43" s="32"/>
      <c r="K43" s="32"/>
      <c r="L43" s="32"/>
      <c r="M43" s="408">
        <f t="shared" si="1"/>
        <v>0</v>
      </c>
      <c r="N43" s="32"/>
      <c r="O43" s="32"/>
      <c r="P43" s="32"/>
      <c r="Q43" s="32"/>
      <c r="R43" s="32"/>
      <c r="S43" s="33"/>
      <c r="T43" s="33"/>
      <c r="U43" s="408">
        <f t="shared" si="2"/>
        <v>0</v>
      </c>
      <c r="V43" s="32"/>
      <c r="W43" s="32"/>
      <c r="X43" s="32"/>
      <c r="Y43" s="32"/>
      <c r="Z43" s="32"/>
      <c r="AA43" s="32"/>
      <c r="AB43" s="32"/>
      <c r="AC43" s="408">
        <f t="shared" si="3"/>
        <v>0</v>
      </c>
      <c r="AD43" s="33"/>
      <c r="AE43" s="33"/>
      <c r="AF43" s="33"/>
      <c r="AG43" s="33"/>
      <c r="AH43" s="33"/>
      <c r="AI43" s="33"/>
      <c r="AJ43" s="33"/>
      <c r="AK43" s="408">
        <f t="shared" si="4"/>
        <v>0</v>
      </c>
      <c r="AL43" s="33"/>
      <c r="AM43" s="33"/>
      <c r="AN43" s="33"/>
      <c r="AO43" s="33"/>
      <c r="AP43" s="33"/>
      <c r="AQ43" s="33"/>
      <c r="AR43" s="33"/>
      <c r="AS43" s="49">
        <f t="shared" si="5"/>
        <v>0</v>
      </c>
      <c r="AT43" s="402"/>
      <c r="AU43" s="33"/>
      <c r="AV43" s="33"/>
      <c r="AW43" s="33"/>
      <c r="AX43" s="33"/>
      <c r="AY43" s="33"/>
      <c r="AZ43" s="33"/>
    </row>
    <row r="46" spans="1:4" ht="12.75">
      <c r="A46" s="14"/>
      <c r="D46" s="18"/>
    </row>
  </sheetData>
  <sheetProtection password="CF6C" sheet="1" objects="1" scenarios="1" selectLockedCells="1"/>
  <mergeCells count="28">
    <mergeCell ref="AZ7:AZ8"/>
    <mergeCell ref="E4:L6"/>
    <mergeCell ref="AS4:AZ6"/>
    <mergeCell ref="AK4:AR6"/>
    <mergeCell ref="AC4:AJ6"/>
    <mergeCell ref="U4:AB6"/>
    <mergeCell ref="M4:T6"/>
    <mergeCell ref="F7:K7"/>
    <mergeCell ref="AK7:AK8"/>
    <mergeCell ref="AD7:AI7"/>
    <mergeCell ref="B4:B8"/>
    <mergeCell ref="C4:C8"/>
    <mergeCell ref="E7:E8"/>
    <mergeCell ref="D4:D8"/>
    <mergeCell ref="T7:T8"/>
    <mergeCell ref="M7:M8"/>
    <mergeCell ref="L7:L8"/>
    <mergeCell ref="N7:S7"/>
    <mergeCell ref="V7:AA7"/>
    <mergeCell ref="AB7:AB8"/>
    <mergeCell ref="C2:AY2"/>
    <mergeCell ref="AS7:AS8"/>
    <mergeCell ref="AL7:AQ7"/>
    <mergeCell ref="AR7:AR8"/>
    <mergeCell ref="AT7:AY7"/>
    <mergeCell ref="AJ7:AJ8"/>
    <mergeCell ref="U7:U8"/>
    <mergeCell ref="AC7:AC8"/>
  </mergeCells>
  <dataValidations count="1">
    <dataValidation type="whole" operator="greaterThan" allowBlank="1" showInputMessage="1" showErrorMessage="1" error="Значение д.б. больше нуля" sqref="F11:L18 N11:T18 V11:AB18 AD11:AJ18 AL11:AR18 AT11:AZ18 F20:L22 N20:T22 V20:AB22 AD20:AG22 AH22:AJ22 AD20:AJ21 AL20:AR22 AT20:AZ22 F24:L26 N24:T26 V24:AB26 AD24:AJ26 AL24:AR26 AT24:AZ26 F28:L29 N28:T29 V28:AB29 AD28:AJ29 AL28:AR29 AT28:AZ29 V37:AB37 AD37:AJ37 AL37:AR37 AT37:AZ37 F37:L37 AT42:AZ43 F39:L40 N39:T40 V39:AB40 AD39:AJ40 AL39:AR40 AT39:AZ40 F42:L43 N42:T43 V42:AB43 AD42:AJ43 AL42:AR43 F32:L35 AT32:AZ35 AL32:AR35 AD32:AJ35 V32:AB35 N32:T35 N37:T3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1:AH165"/>
  <sheetViews>
    <sheetView tabSelected="1" zoomScale="97" zoomScaleNormal="97" zoomScalePageLayoutView="0" workbookViewId="0" topLeftCell="A4">
      <selection activeCell="J16" sqref="J16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3" width="7.625" style="1" customWidth="1"/>
    <col min="4" max="4" width="27.00390625" style="1" customWidth="1"/>
    <col min="5" max="5" width="12.625" style="1" customWidth="1"/>
    <col min="6" max="6" width="8.75390625" style="1" customWidth="1"/>
    <col min="7" max="7" width="9.75390625" style="1" customWidth="1"/>
    <col min="8" max="8" width="9.25390625" style="1" customWidth="1"/>
    <col min="9" max="12" width="11.75390625" style="1" customWidth="1"/>
    <col min="13" max="15" width="15.75390625" style="1" customWidth="1"/>
    <col min="16" max="17" width="8.75390625" style="1" customWidth="1"/>
    <col min="18" max="18" width="9.75390625" style="1" customWidth="1"/>
    <col min="19" max="19" width="9.375" style="1" customWidth="1"/>
    <col min="20" max="23" width="11.75390625" style="1" customWidth="1"/>
    <col min="24" max="26" width="15.75390625" style="1" customWidth="1"/>
    <col min="27" max="34" width="9.125" style="1" customWidth="1"/>
    <col min="35" max="37" width="9.125" style="0" customWidth="1"/>
    <col min="38" max="16384" width="9.125" style="1" customWidth="1"/>
  </cols>
  <sheetData>
    <row r="1" spans="5:14" ht="15">
      <c r="E1" s="42" t="s">
        <v>248</v>
      </c>
      <c r="F1" s="43"/>
      <c r="G1" s="43"/>
      <c r="H1" s="43"/>
      <c r="I1" s="43"/>
      <c r="J1" s="43"/>
      <c r="K1" s="43"/>
      <c r="L1" s="14"/>
      <c r="M1" s="14"/>
      <c r="N1" s="14"/>
    </row>
    <row r="2" spans="2:5" ht="6" customHeight="1">
      <c r="B2" s="2"/>
      <c r="C2" s="2"/>
      <c r="D2" s="3"/>
      <c r="E2" s="3"/>
    </row>
    <row r="3" spans="2:10" ht="12.75">
      <c r="B3" s="20"/>
      <c r="C3" s="20"/>
      <c r="D3" s="20"/>
      <c r="E3" s="23"/>
      <c r="F3" s="24"/>
      <c r="G3" s="24"/>
      <c r="H3" s="24"/>
      <c r="I3" s="24"/>
      <c r="J3" s="24"/>
    </row>
    <row r="4" spans="2:26" ht="20.25">
      <c r="B4" s="638"/>
      <c r="C4" s="638"/>
      <c r="D4" s="638"/>
      <c r="E4" s="642" t="s">
        <v>69</v>
      </c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</row>
    <row r="5" spans="2:26" ht="23.25" customHeight="1">
      <c r="B5" s="638"/>
      <c r="C5" s="638"/>
      <c r="D5" s="638"/>
      <c r="E5" s="633" t="s">
        <v>254</v>
      </c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33" t="s">
        <v>70</v>
      </c>
      <c r="Q5" s="640"/>
      <c r="R5" s="640"/>
      <c r="S5" s="640"/>
      <c r="T5" s="640"/>
      <c r="U5" s="640"/>
      <c r="V5" s="640"/>
      <c r="W5" s="640"/>
      <c r="X5" s="640"/>
      <c r="Y5" s="640"/>
      <c r="Z5" s="640"/>
    </row>
    <row r="6" spans="2:26" ht="27.75" customHeight="1">
      <c r="B6" s="638"/>
      <c r="C6" s="638"/>
      <c r="D6" s="638"/>
      <c r="E6" s="634" t="s">
        <v>249</v>
      </c>
      <c r="F6" s="634"/>
      <c r="G6" s="634"/>
      <c r="H6" s="634"/>
      <c r="I6" s="635" t="s">
        <v>53</v>
      </c>
      <c r="J6" s="635"/>
      <c r="K6" s="635"/>
      <c r="L6" s="635"/>
      <c r="M6" s="635" t="s">
        <v>75</v>
      </c>
      <c r="N6" s="635"/>
      <c r="O6" s="635"/>
      <c r="P6" s="634" t="s">
        <v>249</v>
      </c>
      <c r="Q6" s="634"/>
      <c r="R6" s="634"/>
      <c r="S6" s="634"/>
      <c r="T6" s="635" t="s">
        <v>53</v>
      </c>
      <c r="U6" s="635"/>
      <c r="V6" s="635"/>
      <c r="W6" s="635"/>
      <c r="X6" s="635" t="s">
        <v>74</v>
      </c>
      <c r="Y6" s="635"/>
      <c r="Z6" s="635"/>
    </row>
    <row r="7" spans="2:34" ht="15.75" customHeight="1">
      <c r="B7" s="638"/>
      <c r="C7" s="638"/>
      <c r="D7" s="638"/>
      <c r="E7" s="625" t="s">
        <v>8</v>
      </c>
      <c r="F7" s="622" t="s">
        <v>30</v>
      </c>
      <c r="G7" s="622"/>
      <c r="H7" s="622"/>
      <c r="I7" s="639" t="s">
        <v>8</v>
      </c>
      <c r="J7" s="622" t="s">
        <v>30</v>
      </c>
      <c r="K7" s="622"/>
      <c r="L7" s="622"/>
      <c r="M7" s="625" t="s">
        <v>8</v>
      </c>
      <c r="N7" s="636" t="s">
        <v>30</v>
      </c>
      <c r="O7" s="636"/>
      <c r="P7" s="625" t="s">
        <v>8</v>
      </c>
      <c r="Q7" s="622" t="s">
        <v>30</v>
      </c>
      <c r="R7" s="622"/>
      <c r="S7" s="622"/>
      <c r="T7" s="639" t="s">
        <v>8</v>
      </c>
      <c r="U7" s="622" t="s">
        <v>30</v>
      </c>
      <c r="V7" s="622"/>
      <c r="W7" s="622"/>
      <c r="X7" s="625" t="s">
        <v>8</v>
      </c>
      <c r="Y7" s="636" t="s">
        <v>30</v>
      </c>
      <c r="Z7" s="636"/>
      <c r="AA7" s="258"/>
      <c r="AC7" s="258" t="s">
        <v>261</v>
      </c>
      <c r="AD7" s="258"/>
      <c r="AG7" s="258"/>
      <c r="AH7" s="258"/>
    </row>
    <row r="8" spans="2:34" ht="55.5" customHeight="1">
      <c r="B8" s="638"/>
      <c r="C8" s="638"/>
      <c r="D8" s="638"/>
      <c r="E8" s="625"/>
      <c r="F8" s="180" t="s">
        <v>255</v>
      </c>
      <c r="G8" s="180" t="s">
        <v>253</v>
      </c>
      <c r="H8" s="180" t="s">
        <v>59</v>
      </c>
      <c r="I8" s="639"/>
      <c r="J8" s="180" t="s">
        <v>255</v>
      </c>
      <c r="K8" s="180" t="s">
        <v>253</v>
      </c>
      <c r="L8" s="180" t="s">
        <v>59</v>
      </c>
      <c r="M8" s="625"/>
      <c r="N8" s="180" t="s">
        <v>255</v>
      </c>
      <c r="O8" s="180" t="s">
        <v>253</v>
      </c>
      <c r="P8" s="625"/>
      <c r="Q8" s="180" t="s">
        <v>255</v>
      </c>
      <c r="R8" s="180" t="s">
        <v>253</v>
      </c>
      <c r="S8" s="180" t="s">
        <v>59</v>
      </c>
      <c r="T8" s="639"/>
      <c r="U8" s="180" t="s">
        <v>255</v>
      </c>
      <c r="V8" s="180" t="s">
        <v>253</v>
      </c>
      <c r="W8" s="180" t="s">
        <v>59</v>
      </c>
      <c r="X8" s="625"/>
      <c r="Y8" s="180" t="s">
        <v>255</v>
      </c>
      <c r="Z8" s="180" t="s">
        <v>253</v>
      </c>
      <c r="AA8" s="313" t="s">
        <v>332</v>
      </c>
      <c r="AB8" s="314" t="s">
        <v>330</v>
      </c>
      <c r="AC8" s="314" t="s">
        <v>301</v>
      </c>
      <c r="AD8" s="314" t="s">
        <v>302</v>
      </c>
      <c r="AE8" s="314" t="s">
        <v>333</v>
      </c>
      <c r="AF8" s="314" t="s">
        <v>331</v>
      </c>
      <c r="AG8" s="314" t="s">
        <v>303</v>
      </c>
      <c r="AH8" s="314" t="s">
        <v>304</v>
      </c>
    </row>
    <row r="9" spans="2:34" ht="12.75">
      <c r="B9" s="641" t="s">
        <v>31</v>
      </c>
      <c r="C9" s="641"/>
      <c r="D9" s="641"/>
      <c r="E9" s="47">
        <v>1</v>
      </c>
      <c r="F9" s="47">
        <v>2</v>
      </c>
      <c r="G9" s="47">
        <v>3</v>
      </c>
      <c r="H9" s="47">
        <v>4</v>
      </c>
      <c r="I9" s="47">
        <v>5</v>
      </c>
      <c r="J9" s="47">
        <v>6</v>
      </c>
      <c r="K9" s="47">
        <v>7</v>
      </c>
      <c r="L9" s="47">
        <v>8</v>
      </c>
      <c r="M9" s="47">
        <v>9</v>
      </c>
      <c r="N9" s="47">
        <v>10</v>
      </c>
      <c r="O9" s="186">
        <v>11</v>
      </c>
      <c r="P9" s="47">
        <v>12</v>
      </c>
      <c r="Q9" s="186">
        <v>13</v>
      </c>
      <c r="R9" s="47">
        <v>14</v>
      </c>
      <c r="S9" s="186">
        <v>15</v>
      </c>
      <c r="T9" s="47">
        <v>16</v>
      </c>
      <c r="U9" s="186">
        <v>17</v>
      </c>
      <c r="V9" s="47">
        <v>18</v>
      </c>
      <c r="W9" s="186">
        <v>19</v>
      </c>
      <c r="X9" s="47">
        <v>20</v>
      </c>
      <c r="Y9" s="186">
        <v>21</v>
      </c>
      <c r="Z9" s="47">
        <v>22</v>
      </c>
      <c r="AA9" s="187"/>
      <c r="AB9" s="187">
        <f>IF(I10=J10+K10+L10,"","нет")</f>
      </c>
      <c r="AC9" s="187"/>
      <c r="AD9" s="187"/>
      <c r="AG9" s="187">
        <f aca="true" t="shared" si="0" ref="AG9:AG17">IF(Q9&gt;0,IF(AND(U9&gt;=Q9,Y9&gt;0),"","не верно"),"")</f>
      </c>
      <c r="AH9" s="187"/>
    </row>
    <row r="10" spans="2:34" ht="12.75">
      <c r="B10" s="181">
        <v>1</v>
      </c>
      <c r="C10" s="626" t="s">
        <v>250</v>
      </c>
      <c r="D10" s="182" t="s">
        <v>49</v>
      </c>
      <c r="E10" s="358">
        <f>Надомное!E34</f>
        <v>719</v>
      </c>
      <c r="F10" s="359">
        <v>445</v>
      </c>
      <c r="G10" s="359">
        <v>66</v>
      </c>
      <c r="H10" s="358">
        <f aca="true" t="shared" si="1" ref="H10:H36">E10-F10-G10</f>
        <v>208</v>
      </c>
      <c r="I10" s="358">
        <f>'Р.II.Услуги_пожилые'!J11</f>
        <v>132067</v>
      </c>
      <c r="J10" s="360">
        <v>38927</v>
      </c>
      <c r="K10" s="360">
        <v>18559</v>
      </c>
      <c r="L10" s="358">
        <f aca="true" t="shared" si="2" ref="L10:L16">I10-J10-K10</f>
        <v>74581</v>
      </c>
      <c r="M10" s="361">
        <v>1919384.8</v>
      </c>
      <c r="N10" s="369">
        <v>1722635.6</v>
      </c>
      <c r="O10" s="364">
        <f aca="true" t="shared" si="3" ref="O10:O17">M10-N10</f>
        <v>196749.19999999995</v>
      </c>
      <c r="P10" s="358">
        <f>Надомное!F34</f>
        <v>399</v>
      </c>
      <c r="Q10" s="386">
        <v>297</v>
      </c>
      <c r="R10" s="386">
        <v>35</v>
      </c>
      <c r="S10" s="358">
        <f aca="true" t="shared" si="4" ref="S10:S17">P10-Q10-R10</f>
        <v>67</v>
      </c>
      <c r="T10" s="358">
        <f>'Р.II.Услуги_пожилые'!K11</f>
        <v>64489</v>
      </c>
      <c r="U10" s="386">
        <v>26193</v>
      </c>
      <c r="V10" s="386">
        <v>7786</v>
      </c>
      <c r="W10" s="358">
        <f>T10-U10-V10</f>
        <v>30510</v>
      </c>
      <c r="X10" s="386">
        <v>1141933.6</v>
      </c>
      <c r="Y10" s="386">
        <v>1049435.5</v>
      </c>
      <c r="Z10" s="364">
        <f aca="true" t="shared" si="5" ref="Z10:Z17">X10-Y10</f>
        <v>92498.1000000001</v>
      </c>
      <c r="AA10" s="258">
        <f>IF(E10=F10+G10+H10,"","не верно")</f>
      </c>
      <c r="AB10" s="258">
        <f>IF(I10=J10+K10+L10,"","нет")</f>
      </c>
      <c r="AC10" s="258">
        <f aca="true" t="shared" si="6" ref="AC10:AC17">IF(F10&gt;0,IF(AND(J10&gt;=F10,N10&gt;0),"","не верно"),"")</f>
      </c>
      <c r="AD10" s="258">
        <f aca="true" t="shared" si="7" ref="AD10:AD17">IF(G10&gt;0,IF(AND(K10&gt;G10,O10&gt;0),"","не верно"),"")</f>
      </c>
      <c r="AE10" s="258">
        <f>IF(P10=Q10+R10+S10,"","не верно")</f>
      </c>
      <c r="AF10" s="258">
        <f>IF(T10=U10+V10+W10,"","не верно")</f>
      </c>
      <c r="AG10" s="258">
        <f t="shared" si="0"/>
      </c>
      <c r="AH10" s="258">
        <f aca="true" t="shared" si="8" ref="AH10:AH17">IF(R10&gt;0,IF(AND(V10&gt;R10,Z10&gt;0),"","не верно"),"")</f>
      </c>
    </row>
    <row r="11" spans="2:34" ht="12.75">
      <c r="B11" s="181">
        <v>2</v>
      </c>
      <c r="C11" s="626"/>
      <c r="D11" s="182" t="s">
        <v>43</v>
      </c>
      <c r="E11" s="358">
        <f>Надомное!E46</f>
        <v>454</v>
      </c>
      <c r="F11" s="359">
        <v>208</v>
      </c>
      <c r="G11" s="359">
        <v>64</v>
      </c>
      <c r="H11" s="358">
        <f t="shared" si="1"/>
        <v>182</v>
      </c>
      <c r="I11" s="358">
        <f>'Р.II.Услуги_пожилые'!N11</f>
        <v>35692</v>
      </c>
      <c r="J11" s="360">
        <v>10347</v>
      </c>
      <c r="K11" s="360">
        <v>5914</v>
      </c>
      <c r="L11" s="358">
        <f t="shared" si="2"/>
        <v>19431</v>
      </c>
      <c r="M11" s="361">
        <v>491693.3</v>
      </c>
      <c r="N11" s="369">
        <v>425058.2</v>
      </c>
      <c r="O11" s="364">
        <f t="shared" si="3"/>
        <v>66635.09999999998</v>
      </c>
      <c r="P11" s="358">
        <f>Надомное!F46</f>
        <v>278</v>
      </c>
      <c r="Q11" s="386">
        <v>186</v>
      </c>
      <c r="R11" s="386">
        <v>30</v>
      </c>
      <c r="S11" s="358">
        <f t="shared" si="4"/>
        <v>62</v>
      </c>
      <c r="T11" s="358">
        <f>'Р.II.Услуги_пожилые'!O11</f>
        <v>18271</v>
      </c>
      <c r="U11" s="386">
        <v>6816</v>
      </c>
      <c r="V11" s="386">
        <v>3647</v>
      </c>
      <c r="W11" s="358">
        <f aca="true" t="shared" si="9" ref="W11:W16">T11-U11-V11</f>
        <v>7808</v>
      </c>
      <c r="X11" s="386">
        <v>325657.3</v>
      </c>
      <c r="Y11" s="386">
        <v>286077.1</v>
      </c>
      <c r="Z11" s="364">
        <f t="shared" si="5"/>
        <v>39580.20000000001</v>
      </c>
      <c r="AA11" s="258">
        <f aca="true" t="shared" si="10" ref="AA11:AA36">IF(E11=F11+G11+H11,"","не верно")</f>
      </c>
      <c r="AB11" s="258">
        <f aca="true" t="shared" si="11" ref="AB11:AB36">IF(I11=J11+K11+L11,"","нет")</f>
      </c>
      <c r="AC11" s="258">
        <f t="shared" si="6"/>
      </c>
      <c r="AD11" s="258">
        <f t="shared" si="7"/>
      </c>
      <c r="AE11" s="258">
        <f aca="true" t="shared" si="12" ref="AE11:AE36">IF(P11=Q11+R11+S11,"","не верно")</f>
      </c>
      <c r="AF11" s="258">
        <f aca="true" t="shared" si="13" ref="AF11:AF36">IF(T11=U11+V11+W11,"","не верно")</f>
      </c>
      <c r="AG11" s="258">
        <f t="shared" si="0"/>
      </c>
      <c r="AH11" s="258">
        <f t="shared" si="8"/>
      </c>
    </row>
    <row r="12" spans="2:34" ht="12.75">
      <c r="B12" s="181">
        <v>3</v>
      </c>
      <c r="C12" s="626"/>
      <c r="D12" s="182" t="s">
        <v>44</v>
      </c>
      <c r="E12" s="358">
        <f>Надомное!E51</f>
        <v>341</v>
      </c>
      <c r="F12" s="359">
        <v>142</v>
      </c>
      <c r="G12" s="359">
        <v>49</v>
      </c>
      <c r="H12" s="358">
        <f t="shared" si="1"/>
        <v>150</v>
      </c>
      <c r="I12" s="358">
        <f>'Р.II.Услуги_пожилые'!Z11</f>
        <v>3791</v>
      </c>
      <c r="J12" s="360">
        <v>1505</v>
      </c>
      <c r="K12" s="360">
        <v>495</v>
      </c>
      <c r="L12" s="358">
        <f t="shared" si="2"/>
        <v>1791</v>
      </c>
      <c r="M12" s="361">
        <v>82637.9</v>
      </c>
      <c r="N12" s="369">
        <v>74596.6</v>
      </c>
      <c r="O12" s="364">
        <f t="shared" si="3"/>
        <v>8041.299999999988</v>
      </c>
      <c r="P12" s="358">
        <f>Надомное!F51</f>
        <v>188</v>
      </c>
      <c r="Q12" s="386">
        <v>88</v>
      </c>
      <c r="R12" s="386">
        <v>26</v>
      </c>
      <c r="S12" s="358">
        <f t="shared" si="4"/>
        <v>74</v>
      </c>
      <c r="T12" s="358">
        <f>'Р.II.Услуги_пожилые'!AA11</f>
        <v>2287</v>
      </c>
      <c r="U12" s="386">
        <v>1163</v>
      </c>
      <c r="V12" s="386">
        <v>298</v>
      </c>
      <c r="W12" s="358">
        <f t="shared" si="9"/>
        <v>826</v>
      </c>
      <c r="X12" s="386">
        <v>46688</v>
      </c>
      <c r="Y12" s="386">
        <v>42818.3</v>
      </c>
      <c r="Z12" s="364">
        <f t="shared" si="5"/>
        <v>3869.699999999997</v>
      </c>
      <c r="AA12" s="258">
        <f t="shared" si="10"/>
      </c>
      <c r="AB12" s="258">
        <f t="shared" si="11"/>
      </c>
      <c r="AC12" s="258">
        <f t="shared" si="6"/>
      </c>
      <c r="AD12" s="258">
        <f t="shared" si="7"/>
      </c>
      <c r="AE12" s="258">
        <f t="shared" si="12"/>
      </c>
      <c r="AF12" s="258">
        <f t="shared" si="13"/>
      </c>
      <c r="AG12" s="258">
        <f t="shared" si="0"/>
      </c>
      <c r="AH12" s="258">
        <f t="shared" si="8"/>
      </c>
    </row>
    <row r="13" spans="2:34" ht="12.75">
      <c r="B13" s="181">
        <v>4</v>
      </c>
      <c r="C13" s="626"/>
      <c r="D13" s="182" t="s">
        <v>45</v>
      </c>
      <c r="E13" s="358"/>
      <c r="F13" s="359"/>
      <c r="G13" s="359"/>
      <c r="H13" s="358">
        <f t="shared" si="1"/>
        <v>0</v>
      </c>
      <c r="I13" s="358">
        <f>'Р.II.Услуги_пожилые'!R11</f>
        <v>0</v>
      </c>
      <c r="J13" s="360"/>
      <c r="K13" s="360"/>
      <c r="L13" s="358">
        <f t="shared" si="2"/>
        <v>0</v>
      </c>
      <c r="M13" s="361"/>
      <c r="N13" s="369"/>
      <c r="O13" s="364">
        <f t="shared" si="3"/>
        <v>0</v>
      </c>
      <c r="P13" s="358">
        <v>0</v>
      </c>
      <c r="Q13" s="386"/>
      <c r="R13" s="386"/>
      <c r="S13" s="358">
        <f t="shared" si="4"/>
        <v>0</v>
      </c>
      <c r="T13" s="358">
        <f>'Р.II.Услуги_пожилые'!S11</f>
        <v>0</v>
      </c>
      <c r="U13" s="386"/>
      <c r="V13" s="386"/>
      <c r="W13" s="358">
        <f t="shared" si="9"/>
        <v>0</v>
      </c>
      <c r="X13" s="386"/>
      <c r="Y13" s="386"/>
      <c r="Z13" s="364">
        <f t="shared" si="5"/>
        <v>0</v>
      </c>
      <c r="AA13" s="258">
        <f t="shared" si="10"/>
      </c>
      <c r="AB13" s="258">
        <f t="shared" si="11"/>
      </c>
      <c r="AC13" s="258">
        <f t="shared" si="6"/>
      </c>
      <c r="AD13" s="258">
        <f t="shared" si="7"/>
      </c>
      <c r="AE13" s="258">
        <f t="shared" si="12"/>
      </c>
      <c r="AF13" s="258">
        <f t="shared" si="13"/>
      </c>
      <c r="AG13" s="258">
        <f t="shared" si="0"/>
      </c>
      <c r="AH13" s="258">
        <f t="shared" si="8"/>
      </c>
    </row>
    <row r="14" spans="2:34" ht="12.75">
      <c r="B14" s="181">
        <v>5</v>
      </c>
      <c r="C14" s="626"/>
      <c r="D14" s="182" t="s">
        <v>48</v>
      </c>
      <c r="E14" s="358"/>
      <c r="F14" s="362"/>
      <c r="G14" s="359"/>
      <c r="H14" s="358">
        <f t="shared" si="1"/>
        <v>0</v>
      </c>
      <c r="I14" s="358">
        <f>'Р.II.Услуги_пожилые'!V11</f>
        <v>0</v>
      </c>
      <c r="J14" s="360"/>
      <c r="K14" s="360"/>
      <c r="L14" s="358">
        <f t="shared" si="2"/>
        <v>0</v>
      </c>
      <c r="M14" s="361"/>
      <c r="N14" s="369"/>
      <c r="O14" s="364">
        <f t="shared" si="3"/>
        <v>0</v>
      </c>
      <c r="P14" s="358">
        <v>0</v>
      </c>
      <c r="Q14" s="386"/>
      <c r="R14" s="386"/>
      <c r="S14" s="358">
        <f t="shared" si="4"/>
        <v>0</v>
      </c>
      <c r="T14" s="358">
        <f>'Р.II.Услуги_пожилые'!W11</f>
        <v>0</v>
      </c>
      <c r="U14" s="386"/>
      <c r="V14" s="386"/>
      <c r="W14" s="358">
        <f t="shared" si="9"/>
        <v>0</v>
      </c>
      <c r="X14" s="386"/>
      <c r="Y14" s="386"/>
      <c r="Z14" s="364">
        <f t="shared" si="5"/>
        <v>0</v>
      </c>
      <c r="AA14" s="258">
        <f t="shared" si="10"/>
      </c>
      <c r="AB14" s="258">
        <f t="shared" si="11"/>
      </c>
      <c r="AC14" s="258">
        <f t="shared" si="6"/>
      </c>
      <c r="AD14" s="258">
        <f t="shared" si="7"/>
      </c>
      <c r="AE14" s="258">
        <f t="shared" si="12"/>
      </c>
      <c r="AF14" s="258">
        <f t="shared" si="13"/>
      </c>
      <c r="AG14" s="258">
        <f t="shared" si="0"/>
      </c>
      <c r="AH14" s="258">
        <f t="shared" si="8"/>
      </c>
    </row>
    <row r="15" spans="2:34" ht="12.75">
      <c r="B15" s="181">
        <v>6</v>
      </c>
      <c r="C15" s="626"/>
      <c r="D15" s="182" t="s">
        <v>47</v>
      </c>
      <c r="E15" s="358">
        <f>Надомное!E56</f>
        <v>699</v>
      </c>
      <c r="F15" s="359">
        <v>436</v>
      </c>
      <c r="G15" s="359">
        <v>64</v>
      </c>
      <c r="H15" s="358">
        <f t="shared" si="1"/>
        <v>199</v>
      </c>
      <c r="I15" s="358">
        <f>'Р.II.Услуги_пожилые'!AD11</f>
        <v>20775</v>
      </c>
      <c r="J15" s="360">
        <v>9935</v>
      </c>
      <c r="K15" s="360">
        <v>2410</v>
      </c>
      <c r="L15" s="358">
        <f t="shared" si="2"/>
        <v>8430</v>
      </c>
      <c r="M15" s="361">
        <v>21768</v>
      </c>
      <c r="N15" s="369">
        <v>18382.3</v>
      </c>
      <c r="O15" s="364">
        <f t="shared" si="3"/>
        <v>3385.7000000000007</v>
      </c>
      <c r="P15" s="358">
        <f>Надомное!F56</f>
        <v>385</v>
      </c>
      <c r="Q15" s="386">
        <v>272</v>
      </c>
      <c r="R15" s="386">
        <v>38</v>
      </c>
      <c r="S15" s="358">
        <f t="shared" si="4"/>
        <v>75</v>
      </c>
      <c r="T15" s="358">
        <f>'Р.II.Услуги_пожилые'!AE11</f>
        <v>11648</v>
      </c>
      <c r="U15" s="386">
        <v>3565</v>
      </c>
      <c r="V15" s="386">
        <v>1010</v>
      </c>
      <c r="W15" s="358">
        <f t="shared" si="9"/>
        <v>7073</v>
      </c>
      <c r="X15" s="452">
        <v>16197</v>
      </c>
      <c r="Y15" s="386">
        <v>14964.6</v>
      </c>
      <c r="Z15" s="364">
        <f t="shared" si="5"/>
        <v>1232.3999999999996</v>
      </c>
      <c r="AA15" s="258">
        <f t="shared" si="10"/>
      </c>
      <c r="AB15" s="258">
        <f t="shared" si="11"/>
      </c>
      <c r="AC15" s="258">
        <f t="shared" si="6"/>
      </c>
      <c r="AD15" s="258">
        <f t="shared" si="7"/>
      </c>
      <c r="AE15" s="258">
        <f t="shared" si="12"/>
      </c>
      <c r="AF15" s="258">
        <f t="shared" si="13"/>
      </c>
      <c r="AG15" s="258">
        <f t="shared" si="0"/>
      </c>
      <c r="AH15" s="258">
        <f t="shared" si="8"/>
      </c>
    </row>
    <row r="16" spans="2:34" ht="27" customHeight="1">
      <c r="B16" s="181">
        <v>7</v>
      </c>
      <c r="C16" s="626"/>
      <c r="D16" s="182" t="s">
        <v>46</v>
      </c>
      <c r="E16" s="358">
        <f>Надомное!E61</f>
        <v>7</v>
      </c>
      <c r="F16" s="359">
        <v>4</v>
      </c>
      <c r="G16" s="359">
        <v>2</v>
      </c>
      <c r="H16" s="358">
        <f t="shared" si="1"/>
        <v>1</v>
      </c>
      <c r="I16" s="358">
        <f>'Р.II.Услуги_пожилые'!AH11</f>
        <v>19</v>
      </c>
      <c r="J16" s="360">
        <v>11</v>
      </c>
      <c r="K16" s="360">
        <v>4</v>
      </c>
      <c r="L16" s="358">
        <f t="shared" si="2"/>
        <v>4</v>
      </c>
      <c r="M16" s="361">
        <v>1061.2</v>
      </c>
      <c r="N16" s="369">
        <v>927.4</v>
      </c>
      <c r="O16" s="364">
        <f t="shared" si="3"/>
        <v>133.80000000000007</v>
      </c>
      <c r="P16" s="358">
        <f>Надомное!F61</f>
        <v>7</v>
      </c>
      <c r="Q16" s="386">
        <v>4</v>
      </c>
      <c r="R16" s="386">
        <v>2</v>
      </c>
      <c r="S16" s="358">
        <f t="shared" si="4"/>
        <v>1</v>
      </c>
      <c r="T16" s="358">
        <f>'Р.II.Услуги_пожилые'!AI11</f>
        <v>19</v>
      </c>
      <c r="U16" s="386">
        <v>11</v>
      </c>
      <c r="V16" s="386">
        <v>4</v>
      </c>
      <c r="W16" s="358">
        <f t="shared" si="9"/>
        <v>4</v>
      </c>
      <c r="X16" s="386">
        <v>972</v>
      </c>
      <c r="Y16" s="386">
        <v>845.4</v>
      </c>
      <c r="Z16" s="364">
        <f t="shared" si="5"/>
        <v>126.60000000000002</v>
      </c>
      <c r="AA16" s="258">
        <f t="shared" si="10"/>
      </c>
      <c r="AB16" s="258">
        <f t="shared" si="11"/>
      </c>
      <c r="AC16" s="258">
        <f t="shared" si="6"/>
      </c>
      <c r="AD16" s="258">
        <f t="shared" si="7"/>
      </c>
      <c r="AE16" s="258">
        <f t="shared" si="12"/>
      </c>
      <c r="AF16" s="258">
        <f t="shared" si="13"/>
      </c>
      <c r="AG16" s="258">
        <f t="shared" si="0"/>
      </c>
      <c r="AH16" s="258">
        <f t="shared" si="8"/>
      </c>
    </row>
    <row r="17" spans="2:34" ht="12.75">
      <c r="B17" s="181"/>
      <c r="C17" s="181"/>
      <c r="D17" s="183" t="s">
        <v>8</v>
      </c>
      <c r="E17" s="363">
        <f>Надомное!E62</f>
        <v>729</v>
      </c>
      <c r="F17" s="359">
        <v>450</v>
      </c>
      <c r="G17" s="359">
        <v>71</v>
      </c>
      <c r="H17" s="358">
        <f t="shared" si="1"/>
        <v>208</v>
      </c>
      <c r="I17" s="363">
        <f>'Р.II.Услуги_пожилые'!F11</f>
        <v>192344</v>
      </c>
      <c r="J17" s="358">
        <f>SUM(J10:J16)</f>
        <v>60725</v>
      </c>
      <c r="K17" s="358">
        <f>SUM(K10:K16)</f>
        <v>27382</v>
      </c>
      <c r="L17" s="358">
        <f>SUM(L10:L16)</f>
        <v>104237</v>
      </c>
      <c r="M17" s="364">
        <f>SUM(M10:M16)</f>
        <v>2516545.2</v>
      </c>
      <c r="N17" s="364">
        <f>SUM(N10:N16)</f>
        <v>2241600.1</v>
      </c>
      <c r="O17" s="364">
        <f t="shared" si="3"/>
        <v>274945.1000000001</v>
      </c>
      <c r="P17" s="358">
        <f>Надомное!F62</f>
        <v>410</v>
      </c>
      <c r="Q17" s="386">
        <v>297</v>
      </c>
      <c r="R17" s="386">
        <v>38</v>
      </c>
      <c r="S17" s="358">
        <f t="shared" si="4"/>
        <v>75</v>
      </c>
      <c r="T17" s="358">
        <f aca="true" t="shared" si="14" ref="T17:Y17">SUM(T10:T16)</f>
        <v>96714</v>
      </c>
      <c r="U17" s="364">
        <f t="shared" si="14"/>
        <v>37748</v>
      </c>
      <c r="V17" s="364">
        <f t="shared" si="14"/>
        <v>12745</v>
      </c>
      <c r="W17" s="358">
        <f t="shared" si="14"/>
        <v>46221</v>
      </c>
      <c r="X17" s="364">
        <f t="shared" si="14"/>
        <v>1531447.9000000001</v>
      </c>
      <c r="Y17" s="364">
        <f t="shared" si="14"/>
        <v>1394140.9000000001</v>
      </c>
      <c r="Z17" s="364">
        <f t="shared" si="5"/>
        <v>137307</v>
      </c>
      <c r="AA17" s="258">
        <f t="shared" si="10"/>
      </c>
      <c r="AB17" s="258">
        <f t="shared" si="11"/>
      </c>
      <c r="AC17" s="258">
        <f t="shared" si="6"/>
      </c>
      <c r="AD17" s="258">
        <f t="shared" si="7"/>
      </c>
      <c r="AE17" s="258">
        <f t="shared" si="12"/>
      </c>
      <c r="AF17" s="258">
        <f t="shared" si="13"/>
      </c>
      <c r="AG17" s="258">
        <f t="shared" si="0"/>
      </c>
      <c r="AH17" s="258">
        <f t="shared" si="8"/>
      </c>
    </row>
    <row r="18" spans="2:34" ht="12.75">
      <c r="B18" s="199"/>
      <c r="C18" s="199"/>
      <c r="D18" s="200"/>
      <c r="E18" s="365"/>
      <c r="F18" s="365"/>
      <c r="G18" s="365"/>
      <c r="H18" s="201"/>
      <c r="I18" s="365"/>
      <c r="J18" s="201"/>
      <c r="K18" s="201"/>
      <c r="L18" s="201"/>
      <c r="M18" s="366"/>
      <c r="N18" s="366"/>
      <c r="O18" s="366"/>
      <c r="P18" s="365"/>
      <c r="Q18" s="365"/>
      <c r="R18" s="365"/>
      <c r="S18" s="365"/>
      <c r="T18" s="365"/>
      <c r="U18" s="365"/>
      <c r="V18" s="365"/>
      <c r="W18" s="365"/>
      <c r="X18" s="201"/>
      <c r="Y18" s="201"/>
      <c r="Z18" s="201"/>
      <c r="AA18" s="187"/>
      <c r="AB18" s="187"/>
      <c r="AC18" s="187"/>
      <c r="AD18" s="187"/>
      <c r="AE18" s="187"/>
      <c r="AF18" s="187"/>
      <c r="AG18" s="187"/>
      <c r="AH18" s="187"/>
    </row>
    <row r="19" spans="2:34" ht="12.75">
      <c r="B19" s="181">
        <v>1</v>
      </c>
      <c r="C19" s="627" t="s">
        <v>251</v>
      </c>
      <c r="D19" s="182" t="s">
        <v>49</v>
      </c>
      <c r="E19" s="358">
        <f>П_стационар!E22</f>
        <v>39</v>
      </c>
      <c r="F19" s="359">
        <v>0</v>
      </c>
      <c r="G19" s="359">
        <v>0</v>
      </c>
      <c r="H19" s="358">
        <f t="shared" si="1"/>
        <v>39</v>
      </c>
      <c r="I19" s="358">
        <f>SUM('Р.II.Услуги_пожилые'!J12:J16)+SUM('Р.II.Услуги_пожилые'!J19:J24)+SUM('Р.II.Услуги_пожилые'!J29:J30)+'Р.II.Услуги_пожилые'!J32+SUM('Р.II.Услуги_пожилые'!J36:J41)</f>
        <v>5978</v>
      </c>
      <c r="J19" s="386">
        <v>0</v>
      </c>
      <c r="K19" s="386">
        <v>0</v>
      </c>
      <c r="L19" s="358">
        <f>I19-J19-K19</f>
        <v>5978</v>
      </c>
      <c r="M19" s="367"/>
      <c r="N19" s="201"/>
      <c r="O19" s="201"/>
      <c r="P19" s="358">
        <f>П_стационар!F22</f>
        <v>7</v>
      </c>
      <c r="Q19" s="386">
        <v>0</v>
      </c>
      <c r="R19" s="386">
        <v>0</v>
      </c>
      <c r="S19" s="358">
        <f>P19-Q19-R19</f>
        <v>7</v>
      </c>
      <c r="T19" s="358">
        <f>SUM('Р.II.Услуги_пожилые'!K12:K16)+SUM('Р.II.Услуги_пожилые'!K19:K24)+SUM('Р.II.Услуги_пожилые'!K29:K30)+'Р.II.Услуги_пожилые'!K32+SUM('Р.II.Услуги_пожилые'!K36:K41)</f>
        <v>970</v>
      </c>
      <c r="U19" s="386">
        <v>0</v>
      </c>
      <c r="V19" s="386">
        <v>0</v>
      </c>
      <c r="W19" s="358">
        <f>T19-U19-V19</f>
        <v>970</v>
      </c>
      <c r="X19" s="201"/>
      <c r="Y19" s="201"/>
      <c r="Z19" s="201"/>
      <c r="AA19" s="258">
        <f t="shared" si="10"/>
      </c>
      <c r="AB19" s="258">
        <f>IF(I19=J19+K19+L19,"","нет")</f>
      </c>
      <c r="AC19" s="258">
        <f>IF(F19&gt;0,IF(J19&gt;=F19,"","не верно"),"")</f>
      </c>
      <c r="AD19" s="258">
        <f>IF(G19&gt;0,IF(K19&gt;G19,"","не верно"),"")</f>
      </c>
      <c r="AE19" s="258">
        <f t="shared" si="12"/>
      </c>
      <c r="AF19" s="258">
        <f>IF(T19=U19+V19+W19,"","не верно")</f>
      </c>
      <c r="AG19" s="258">
        <f>IF(Q19&gt;0,IF(U19&gt;=Q19,"","не верно"),"")</f>
      </c>
      <c r="AH19" s="258">
        <f>IF(R19&gt;0,IF(V19&gt;R19,"","не верно"),"")</f>
      </c>
    </row>
    <row r="20" spans="2:34" ht="12.75">
      <c r="B20" s="181">
        <v>2</v>
      </c>
      <c r="C20" s="627"/>
      <c r="D20" s="182" t="s">
        <v>43</v>
      </c>
      <c r="E20" s="358">
        <f>П_стационар!E33</f>
        <v>95</v>
      </c>
      <c r="F20" s="359">
        <v>56</v>
      </c>
      <c r="G20" s="359">
        <v>0</v>
      </c>
      <c r="H20" s="358">
        <f t="shared" si="1"/>
        <v>39</v>
      </c>
      <c r="I20" s="358">
        <f>SUM('Р.II.Услуги_пожилые'!N12:N16)+SUM('Р.II.Услуги_пожилые'!N19:N24)+SUM('Р.II.Услуги_пожилые'!N29:N30)+'Р.II.Услуги_пожилые'!N32+SUM('Р.II.Услуги_пожилые'!N36:N41)</f>
        <v>2859</v>
      </c>
      <c r="J20" s="386">
        <v>232</v>
      </c>
      <c r="K20" s="386">
        <v>0</v>
      </c>
      <c r="L20" s="358">
        <f aca="true" t="shared" si="15" ref="L20:L25">I20-J20-K20</f>
        <v>2627</v>
      </c>
      <c r="M20" s="367"/>
      <c r="N20" s="201"/>
      <c r="O20" s="201"/>
      <c r="P20" s="358">
        <f>П_стационар!F33</f>
        <v>18</v>
      </c>
      <c r="Q20" s="386">
        <v>9</v>
      </c>
      <c r="R20" s="386">
        <v>0</v>
      </c>
      <c r="S20" s="358">
        <f aca="true" t="shared" si="16" ref="S20:S25">P20-Q20-R20</f>
        <v>9</v>
      </c>
      <c r="T20" s="358">
        <f>SUM('Р.II.Услуги_пожилые'!O12:O16)+SUM('Р.II.Услуги_пожилые'!O19:O24)+SUM('Р.II.Услуги_пожилые'!O29:O30)+'Р.II.Услуги_пожилые'!O32+SUM('Р.II.Услуги_пожилые'!O36:O41)</f>
        <v>447</v>
      </c>
      <c r="U20" s="386">
        <v>43</v>
      </c>
      <c r="V20" s="386">
        <v>0</v>
      </c>
      <c r="W20" s="358">
        <f aca="true" t="shared" si="17" ref="W20:W25">T20-U20-V20</f>
        <v>404</v>
      </c>
      <c r="X20" s="201"/>
      <c r="Y20" s="201"/>
      <c r="Z20" s="201"/>
      <c r="AA20" s="258">
        <f t="shared" si="10"/>
      </c>
      <c r="AB20" s="258">
        <f aca="true" t="shared" si="18" ref="AB20:AB25">IF(I20=J20+K20+L20,"","нет")</f>
      </c>
      <c r="AC20" s="258">
        <f aca="true" t="shared" si="19" ref="AC20:AC26">IF(F20&gt;0,IF(J20&gt;=F20,"","не верно"),"")</f>
      </c>
      <c r="AD20" s="258">
        <f aca="true" t="shared" si="20" ref="AD20:AD25">IF(G20&gt;0,IF(K20&gt;G20,"","не верно"),"")</f>
      </c>
      <c r="AE20" s="258">
        <f t="shared" si="12"/>
      </c>
      <c r="AF20" s="258">
        <f aca="true" t="shared" si="21" ref="AF20:AF25">IF(T20=U20+V20+W20,"","не верно")</f>
      </c>
      <c r="AG20" s="258">
        <f aca="true" t="shared" si="22" ref="AG20:AG25">IF(Q20&gt;0,IF(U20&gt;=Q20,"","не верно"),"")</f>
      </c>
      <c r="AH20" s="258">
        <f aca="true" t="shared" si="23" ref="AH20:AH25">IF(R20&gt;0,IF(V20&gt;R20,"","не верно"),"")</f>
      </c>
    </row>
    <row r="21" spans="2:34" ht="12.75">
      <c r="B21" s="181">
        <v>3</v>
      </c>
      <c r="C21" s="627"/>
      <c r="D21" s="182" t="s">
        <v>44</v>
      </c>
      <c r="E21" s="358">
        <f>П_стационар!E40</f>
        <v>54</v>
      </c>
      <c r="F21" s="359">
        <v>15</v>
      </c>
      <c r="G21" s="359">
        <v>0</v>
      </c>
      <c r="H21" s="358">
        <f t="shared" si="1"/>
        <v>39</v>
      </c>
      <c r="I21" s="358">
        <f>SUM('Р.II.Услуги_пожилые'!Z12:Z16)+SUM('Р.II.Услуги_пожилые'!Z19:Z24)+SUM('Р.II.Услуги_пожилые'!Z29:Z30)+'Р.II.Услуги_пожилые'!Z32+SUM('Р.II.Услуги_пожилые'!Z36:Z41)</f>
        <v>261</v>
      </c>
      <c r="J21" s="386">
        <v>17</v>
      </c>
      <c r="K21" s="386">
        <v>0</v>
      </c>
      <c r="L21" s="358">
        <f t="shared" si="15"/>
        <v>244</v>
      </c>
      <c r="M21" s="367"/>
      <c r="N21" s="201"/>
      <c r="O21" s="201"/>
      <c r="P21" s="358">
        <f>П_стационар!F40</f>
        <v>6</v>
      </c>
      <c r="Q21" s="386">
        <v>3</v>
      </c>
      <c r="R21" s="386">
        <v>0</v>
      </c>
      <c r="S21" s="358">
        <f t="shared" si="16"/>
        <v>3</v>
      </c>
      <c r="T21" s="358">
        <f>SUM('Р.II.Услуги_пожилые'!AA12:AA16)+SUM('Р.II.Услуги_пожилые'!AA19:AA24)+SUM('Р.II.Услуги_пожилые'!AA29:AA30)+'Р.II.Услуги_пожилые'!AA32+SUM('Р.II.Услуги_пожилые'!AA36:AA41)</f>
        <v>39</v>
      </c>
      <c r="U21" s="386">
        <v>3</v>
      </c>
      <c r="V21" s="386">
        <v>0</v>
      </c>
      <c r="W21" s="358">
        <f t="shared" si="17"/>
        <v>36</v>
      </c>
      <c r="X21" s="201"/>
      <c r="Y21" s="201"/>
      <c r="Z21" s="201"/>
      <c r="AA21" s="258">
        <f t="shared" si="10"/>
      </c>
      <c r="AB21" s="258">
        <f t="shared" si="18"/>
      </c>
      <c r="AC21" s="258">
        <f t="shared" si="19"/>
      </c>
      <c r="AD21" s="258">
        <f t="shared" si="20"/>
      </c>
      <c r="AE21" s="258">
        <f t="shared" si="12"/>
      </c>
      <c r="AF21" s="258">
        <f t="shared" si="21"/>
      </c>
      <c r="AG21" s="258">
        <f t="shared" si="22"/>
      </c>
      <c r="AH21" s="258">
        <f t="shared" si="23"/>
      </c>
    </row>
    <row r="22" spans="2:34" ht="12.75">
      <c r="B22" s="181">
        <v>4</v>
      </c>
      <c r="C22" s="627"/>
      <c r="D22" s="182" t="s">
        <v>45</v>
      </c>
      <c r="E22" s="358">
        <f>П_стационар!E47</f>
        <v>64</v>
      </c>
      <c r="F22" s="359">
        <v>26</v>
      </c>
      <c r="G22" s="359">
        <v>0</v>
      </c>
      <c r="H22" s="358">
        <f t="shared" si="1"/>
        <v>38</v>
      </c>
      <c r="I22" s="358">
        <f>SUM('Р.II.Услуги_пожилые'!R12:R16)+SUM('Р.II.Услуги_пожилые'!R19:R24)+SUM('Р.II.Услуги_пожилые'!R29:R30)+'Р.II.Услуги_пожилые'!R32+SUM('Р.II.Услуги_пожилые'!R36:R41)</f>
        <v>1731</v>
      </c>
      <c r="J22" s="386">
        <v>37</v>
      </c>
      <c r="K22" s="386">
        <v>0</v>
      </c>
      <c r="L22" s="358">
        <f t="shared" si="15"/>
        <v>1694</v>
      </c>
      <c r="M22" s="367"/>
      <c r="N22" s="201"/>
      <c r="O22" s="201"/>
      <c r="P22" s="358">
        <f>П_стационар!F47</f>
        <v>11</v>
      </c>
      <c r="Q22" s="386">
        <v>3</v>
      </c>
      <c r="R22" s="386">
        <v>0</v>
      </c>
      <c r="S22" s="358">
        <f t="shared" si="16"/>
        <v>8</v>
      </c>
      <c r="T22" s="358">
        <f>SUM('Р.II.Услуги_пожилые'!S12:S16)+SUM('Р.II.Услуги_пожилые'!S19:S24)+SUM('Р.II.Услуги_пожилые'!S29:S30)+'Р.II.Услуги_пожилые'!S32+SUM('Р.II.Услуги_пожилые'!S36:S41)</f>
        <v>279</v>
      </c>
      <c r="U22" s="386">
        <v>8</v>
      </c>
      <c r="V22" s="386">
        <v>0</v>
      </c>
      <c r="W22" s="358">
        <f t="shared" si="17"/>
        <v>271</v>
      </c>
      <c r="X22" s="201"/>
      <c r="Y22" s="201"/>
      <c r="Z22" s="201"/>
      <c r="AA22" s="258">
        <f t="shared" si="10"/>
      </c>
      <c r="AB22" s="258">
        <f t="shared" si="18"/>
      </c>
      <c r="AC22" s="258">
        <f t="shared" si="19"/>
      </c>
      <c r="AD22" s="258">
        <f t="shared" si="20"/>
      </c>
      <c r="AE22" s="258">
        <f t="shared" si="12"/>
      </c>
      <c r="AF22" s="258">
        <f t="shared" si="21"/>
      </c>
      <c r="AG22" s="258">
        <f t="shared" si="22"/>
      </c>
      <c r="AH22" s="258">
        <f t="shared" si="23"/>
      </c>
    </row>
    <row r="23" spans="2:34" ht="12.75">
      <c r="B23" s="181">
        <v>5</v>
      </c>
      <c r="C23" s="627"/>
      <c r="D23" s="182" t="s">
        <v>48</v>
      </c>
      <c r="E23" s="358">
        <f>П_стационар!E52</f>
        <v>65</v>
      </c>
      <c r="F23" s="359">
        <v>26</v>
      </c>
      <c r="G23" s="359">
        <v>0</v>
      </c>
      <c r="H23" s="358">
        <f t="shared" si="1"/>
        <v>39</v>
      </c>
      <c r="I23" s="358">
        <f>SUM('Р.II.Услуги_пожилые'!V12:V16)+SUM('Р.II.Услуги_пожилые'!V19:V24)+SUM('Р.II.Услуги_пожилые'!V29:V30)+'Р.II.Услуги_пожилые'!V32+SUM('Р.II.Услуги_пожилые'!V36:V41)</f>
        <v>791</v>
      </c>
      <c r="J23" s="386">
        <v>42</v>
      </c>
      <c r="K23" s="386">
        <v>0</v>
      </c>
      <c r="L23" s="358">
        <f t="shared" si="15"/>
        <v>749</v>
      </c>
      <c r="M23" s="367"/>
      <c r="N23" s="201"/>
      <c r="O23" s="201"/>
      <c r="P23" s="358">
        <f>П_стационар!F52</f>
        <v>19</v>
      </c>
      <c r="Q23" s="386">
        <v>3</v>
      </c>
      <c r="R23" s="386">
        <v>0</v>
      </c>
      <c r="S23" s="358">
        <f t="shared" si="16"/>
        <v>16</v>
      </c>
      <c r="T23" s="358">
        <f>SUM('Р.II.Услуги_пожилые'!W12:W16)+SUM('Р.II.Услуги_пожилые'!W19:W24)+SUM('Р.II.Услуги_пожилые'!W29:W30)+'Р.II.Услуги_пожилые'!W32+SUM('Р.II.Услуги_пожилые'!W36:W41)</f>
        <v>133</v>
      </c>
      <c r="U23" s="386">
        <v>14</v>
      </c>
      <c r="V23" s="386">
        <v>0</v>
      </c>
      <c r="W23" s="358">
        <f t="shared" si="17"/>
        <v>119</v>
      </c>
      <c r="X23" s="201"/>
      <c r="Y23" s="201"/>
      <c r="Z23" s="201"/>
      <c r="AA23" s="258">
        <f t="shared" si="10"/>
      </c>
      <c r="AB23" s="258">
        <f t="shared" si="18"/>
      </c>
      <c r="AC23" s="258">
        <f t="shared" si="19"/>
      </c>
      <c r="AD23" s="258">
        <f t="shared" si="20"/>
      </c>
      <c r="AE23" s="258">
        <f t="shared" si="12"/>
      </c>
      <c r="AF23" s="258">
        <f t="shared" si="21"/>
      </c>
      <c r="AG23" s="258">
        <f t="shared" si="22"/>
      </c>
      <c r="AH23" s="258">
        <f t="shared" si="23"/>
      </c>
    </row>
    <row r="24" spans="2:34" ht="12.75">
      <c r="B24" s="181">
        <v>6</v>
      </c>
      <c r="C24" s="627"/>
      <c r="D24" s="182" t="s">
        <v>47</v>
      </c>
      <c r="E24" s="358">
        <f>П_стационар!E58</f>
        <v>69</v>
      </c>
      <c r="F24" s="359">
        <v>4</v>
      </c>
      <c r="G24" s="359">
        <v>0</v>
      </c>
      <c r="H24" s="358">
        <f t="shared" si="1"/>
        <v>65</v>
      </c>
      <c r="I24" s="358">
        <f>SUM('Р.II.Услуги_пожилые'!AD12:AD16)+SUM('Р.II.Услуги_пожилые'!AD19:AD24)+SUM('Р.II.Услуги_пожилые'!AD29:AD30)+'Р.II.Услуги_пожилые'!AD32+SUM('Р.II.Услуги_пожилые'!AD36:AD41)</f>
        <v>271</v>
      </c>
      <c r="J24" s="386">
        <v>5</v>
      </c>
      <c r="K24" s="386">
        <v>0</v>
      </c>
      <c r="L24" s="358">
        <f t="shared" si="15"/>
        <v>266</v>
      </c>
      <c r="M24" s="367"/>
      <c r="N24" s="201"/>
      <c r="O24" s="201"/>
      <c r="P24" s="358">
        <f>П_стационар!F58</f>
        <v>17</v>
      </c>
      <c r="Q24" s="386">
        <v>1</v>
      </c>
      <c r="R24" s="386">
        <v>0</v>
      </c>
      <c r="S24" s="358">
        <f t="shared" si="16"/>
        <v>16</v>
      </c>
      <c r="T24" s="358">
        <f>SUM('Р.II.Услуги_пожилые'!AE12:AE16)+SUM('Р.II.Услуги_пожилые'!AE19:AE24)+SUM('Р.II.Услуги_пожилые'!AE29:AE30)+'Р.II.Услуги_пожилые'!AE32+SUM('Р.II.Услуги_пожилые'!AE36:AE41)</f>
        <v>137</v>
      </c>
      <c r="U24" s="386">
        <v>3</v>
      </c>
      <c r="V24" s="386">
        <v>0</v>
      </c>
      <c r="W24" s="358">
        <f t="shared" si="17"/>
        <v>134</v>
      </c>
      <c r="X24" s="201"/>
      <c r="Y24" s="201"/>
      <c r="Z24" s="201"/>
      <c r="AA24" s="258">
        <f t="shared" si="10"/>
      </c>
      <c r="AB24" s="258">
        <f t="shared" si="18"/>
      </c>
      <c r="AC24" s="258">
        <f t="shared" si="19"/>
      </c>
      <c r="AD24" s="258">
        <f t="shared" si="20"/>
      </c>
      <c r="AE24" s="258">
        <f t="shared" si="12"/>
      </c>
      <c r="AF24" s="258">
        <f t="shared" si="21"/>
      </c>
      <c r="AG24" s="258">
        <f t="shared" si="22"/>
      </c>
      <c r="AH24" s="258">
        <f t="shared" si="23"/>
      </c>
    </row>
    <row r="25" spans="2:34" ht="27.75" customHeight="1">
      <c r="B25" s="181">
        <v>7</v>
      </c>
      <c r="C25" s="627"/>
      <c r="D25" s="182" t="s">
        <v>46</v>
      </c>
      <c r="E25" s="358">
        <f>П_стационар!E66</f>
        <v>25</v>
      </c>
      <c r="F25" s="359">
        <v>0</v>
      </c>
      <c r="G25" s="359">
        <v>0</v>
      </c>
      <c r="H25" s="358">
        <f t="shared" si="1"/>
        <v>25</v>
      </c>
      <c r="I25" s="358">
        <f>SUM('Р.II.Услуги_пожилые'!AH12:AH16)+SUM('Р.II.Услуги_пожилые'!AH19:AH24)+SUM('Р.II.Услуги_пожилые'!AH29:AH30)+'Р.II.Услуги_пожилые'!AH32+SUM('Р.II.Услуги_пожилые'!AH36:AH41)</f>
        <v>264</v>
      </c>
      <c r="J25" s="386">
        <v>0</v>
      </c>
      <c r="K25" s="386">
        <v>0</v>
      </c>
      <c r="L25" s="358">
        <f t="shared" si="15"/>
        <v>264</v>
      </c>
      <c r="M25" s="367"/>
      <c r="N25" s="201"/>
      <c r="O25" s="201"/>
      <c r="P25" s="358">
        <f>П_стационар!F66</f>
        <v>7</v>
      </c>
      <c r="Q25" s="386">
        <v>0</v>
      </c>
      <c r="R25" s="386">
        <v>0</v>
      </c>
      <c r="S25" s="358">
        <f t="shared" si="16"/>
        <v>7</v>
      </c>
      <c r="T25" s="358">
        <f>SUM('Р.II.Услуги_пожилые'!AI12:AI16)+SUM('Р.II.Услуги_пожилые'!AI19:AI24)+SUM('Р.II.Услуги_пожилые'!AI29:AI30)+'Р.II.Услуги_пожилые'!AI32+SUM('Р.II.Услуги_пожилые'!AI36:AI41)</f>
        <v>70</v>
      </c>
      <c r="U25" s="386">
        <v>0</v>
      </c>
      <c r="V25" s="386">
        <v>0</v>
      </c>
      <c r="W25" s="358">
        <f t="shared" si="17"/>
        <v>70</v>
      </c>
      <c r="X25" s="201"/>
      <c r="Y25" s="201"/>
      <c r="Z25" s="201"/>
      <c r="AA25" s="258">
        <f t="shared" si="10"/>
      </c>
      <c r="AB25" s="258">
        <f t="shared" si="18"/>
      </c>
      <c r="AC25" s="258">
        <f t="shared" si="19"/>
      </c>
      <c r="AD25" s="258">
        <f t="shared" si="20"/>
      </c>
      <c r="AE25" s="258">
        <f t="shared" si="12"/>
      </c>
      <c r="AF25" s="258">
        <f t="shared" si="21"/>
      </c>
      <c r="AG25" s="258">
        <f t="shared" si="22"/>
      </c>
      <c r="AH25" s="258">
        <f t="shared" si="23"/>
      </c>
    </row>
    <row r="26" spans="2:34" ht="12.75">
      <c r="B26" s="181"/>
      <c r="C26" s="181"/>
      <c r="D26" s="184" t="s">
        <v>8</v>
      </c>
      <c r="E26" s="358">
        <f>П_стационар!E67</f>
        <v>109</v>
      </c>
      <c r="F26" s="359">
        <v>70</v>
      </c>
      <c r="G26" s="359">
        <v>0</v>
      </c>
      <c r="H26" s="358">
        <f t="shared" si="1"/>
        <v>39</v>
      </c>
      <c r="I26" s="358">
        <f>SUM(I19:I25)</f>
        <v>12155</v>
      </c>
      <c r="J26" s="358">
        <f>SUM(J19:J25)</f>
        <v>333</v>
      </c>
      <c r="K26" s="358">
        <f>SUM(K19:K25)</f>
        <v>0</v>
      </c>
      <c r="L26" s="358">
        <f>SUM(L19:L25)</f>
        <v>11822</v>
      </c>
      <c r="M26" s="368">
        <v>24542</v>
      </c>
      <c r="N26" s="369">
        <v>24542</v>
      </c>
      <c r="O26" s="364">
        <f>M26-N26</f>
        <v>0</v>
      </c>
      <c r="P26" s="358">
        <f>П_стационар!F67</f>
        <v>25</v>
      </c>
      <c r="Q26" s="386">
        <v>9</v>
      </c>
      <c r="R26" s="386">
        <v>0</v>
      </c>
      <c r="S26" s="358">
        <f>P26-Q26-R26</f>
        <v>16</v>
      </c>
      <c r="T26" s="358">
        <f>SUM(T19:T25)</f>
        <v>2075</v>
      </c>
      <c r="U26" s="358">
        <f>SUM(U19:U25)</f>
        <v>71</v>
      </c>
      <c r="V26" s="358">
        <f>SUM(V19:V25)</f>
        <v>0</v>
      </c>
      <c r="W26" s="358">
        <f>SUM(W19:W25)</f>
        <v>2004</v>
      </c>
      <c r="X26" s="386">
        <v>5269</v>
      </c>
      <c r="Y26" s="386">
        <v>5269</v>
      </c>
      <c r="Z26" s="364">
        <f>X26-Y26</f>
        <v>0</v>
      </c>
      <c r="AA26" s="258">
        <f t="shared" si="10"/>
      </c>
      <c r="AB26" s="258">
        <f t="shared" si="11"/>
      </c>
      <c r="AC26" s="258">
        <f t="shared" si="19"/>
      </c>
      <c r="AD26" s="258">
        <f>IF(G26&gt;0,IF(AND(K26&gt;G26,O26&gt;0),"","не верно"),"")</f>
      </c>
      <c r="AE26" s="258">
        <f t="shared" si="12"/>
      </c>
      <c r="AF26" s="258">
        <f t="shared" si="13"/>
      </c>
      <c r="AG26" s="258">
        <f>IF(Q26&gt;0,IF(AND(U26&gt;=Q26,Y26&gt;0),"","не верно"),"")</f>
      </c>
      <c r="AH26" s="258">
        <f>IF(R26&gt;0,IF(AND(V26&gt;R26,Z26&gt;0),"","не верно"),"")</f>
      </c>
    </row>
    <row r="27" spans="2:34" ht="12.75">
      <c r="B27" s="199"/>
      <c r="C27" s="199"/>
      <c r="D27" s="201"/>
      <c r="E27" s="365"/>
      <c r="F27" s="365"/>
      <c r="G27" s="365"/>
      <c r="H27" s="201"/>
      <c r="I27" s="365"/>
      <c r="J27" s="201"/>
      <c r="K27" s="201"/>
      <c r="L27" s="201"/>
      <c r="M27" s="370"/>
      <c r="N27" s="370"/>
      <c r="O27" s="366"/>
      <c r="P27" s="365"/>
      <c r="Q27" s="365"/>
      <c r="R27" s="365"/>
      <c r="S27" s="365"/>
      <c r="T27" s="365"/>
      <c r="U27" s="365"/>
      <c r="V27" s="365"/>
      <c r="W27" s="365"/>
      <c r="X27" s="201"/>
      <c r="Y27" s="201"/>
      <c r="Z27" s="201"/>
      <c r="AA27" s="187"/>
      <c r="AB27" s="187"/>
      <c r="AC27" s="187"/>
      <c r="AD27" s="187"/>
      <c r="AE27" s="187"/>
      <c r="AF27" s="187"/>
      <c r="AG27" s="187"/>
      <c r="AH27" s="187"/>
    </row>
    <row r="28" spans="2:34" ht="12.75">
      <c r="B28" s="181">
        <v>1</v>
      </c>
      <c r="C28" s="628" t="s">
        <v>252</v>
      </c>
      <c r="D28" s="182" t="s">
        <v>49</v>
      </c>
      <c r="E28" s="358">
        <f>Стационар!E24</f>
        <v>32</v>
      </c>
      <c r="F28" s="359">
        <v>0</v>
      </c>
      <c r="G28" s="359">
        <v>32</v>
      </c>
      <c r="H28" s="358">
        <f t="shared" si="1"/>
        <v>0</v>
      </c>
      <c r="I28" s="358">
        <f>'Р.II.Услуги_пожилые'!J17+'Р.II.Услуги_пожилые'!J18+'Р.II.Услуги_пожилые'!J25+'Р.II.Услуги_пожилые'!J26+'Р.II.Услуги_пожилые'!J28+'Р.II.Услуги_пожилые'!J31+'Р.II.Услуги_пожилые'!J33+'Р.II.Услуги_пожилые'!J34+'Р.II.Услуги_пожилые'!J35</f>
        <v>46134</v>
      </c>
      <c r="J28" s="386">
        <v>0</v>
      </c>
      <c r="K28" s="386">
        <v>46134</v>
      </c>
      <c r="L28" s="358">
        <f aca="true" t="shared" si="24" ref="L28:L34">I28-J28-K28</f>
        <v>0</v>
      </c>
      <c r="M28" s="201"/>
      <c r="N28" s="201"/>
      <c r="O28" s="201"/>
      <c r="P28" s="358">
        <f>Стационар!F24</f>
        <v>19</v>
      </c>
      <c r="Q28" s="386">
        <v>0</v>
      </c>
      <c r="R28" s="360">
        <v>19</v>
      </c>
      <c r="S28" s="358">
        <f>P28-Q28-R28</f>
        <v>0</v>
      </c>
      <c r="T28" s="358">
        <f>'Р.II.Услуги_пожилые'!K17+'Р.II.Услуги_пожилые'!K18+'Р.II.Услуги_пожилые'!K31+'Р.II.Услуги_пожилые'!K33+'Р.II.Услуги_пожилые'!K34</f>
        <v>28761</v>
      </c>
      <c r="U28" s="386">
        <v>0</v>
      </c>
      <c r="V28" s="386">
        <v>28761</v>
      </c>
      <c r="W28" s="358">
        <f aca="true" t="shared" si="25" ref="W28:W34">T28-U28-V28</f>
        <v>0</v>
      </c>
      <c r="X28" s="201"/>
      <c r="Y28" s="201"/>
      <c r="Z28" s="201"/>
      <c r="AA28" s="258">
        <f t="shared" si="10"/>
      </c>
      <c r="AB28" s="258">
        <f t="shared" si="11"/>
      </c>
      <c r="AC28" s="258">
        <f>IF(F28&gt;0,IF(J28&gt;=F28,"","не верно"),"")</f>
      </c>
      <c r="AD28" s="258">
        <f>IF(G28&gt;0,IF(K28&gt;G28,"","не верно"),"")</f>
      </c>
      <c r="AE28" s="258">
        <f t="shared" si="12"/>
      </c>
      <c r="AF28" s="258">
        <f t="shared" si="13"/>
      </c>
      <c r="AG28" s="258">
        <f>IF(Q28&gt;0,IF(U28&gt;=Q28,"","не верно"),"")</f>
      </c>
      <c r="AH28" s="258">
        <f>IF(R28&gt;0,IF(V28&gt;R28,"","не верно"),"")</f>
      </c>
    </row>
    <row r="29" spans="2:34" ht="12.75">
      <c r="B29" s="181">
        <v>2</v>
      </c>
      <c r="C29" s="628"/>
      <c r="D29" s="182" t="s">
        <v>43</v>
      </c>
      <c r="E29" s="358">
        <f>Стационар!E37</f>
        <v>32</v>
      </c>
      <c r="F29" s="359">
        <v>0</v>
      </c>
      <c r="G29" s="359">
        <v>32</v>
      </c>
      <c r="H29" s="358">
        <f t="shared" si="1"/>
        <v>0</v>
      </c>
      <c r="I29" s="358">
        <f>'Р.II.Услуги_пожилые'!N17+'Р.II.Услуги_пожилые'!N18+'Р.II.Услуги_пожилые'!N25+'Р.II.Услуги_пожилые'!N26+'Р.II.Услуги_пожилые'!N28+'Р.II.Услуги_пожилые'!N31+'Р.II.Услуги_пожилые'!N33+'Р.II.Услуги_пожилые'!N34+'Р.II.Услуги_пожилые'!N35</f>
        <v>23655</v>
      </c>
      <c r="J29" s="386">
        <v>0</v>
      </c>
      <c r="K29" s="386">
        <v>23655</v>
      </c>
      <c r="L29" s="358">
        <f t="shared" si="24"/>
        <v>0</v>
      </c>
      <c r="M29" s="201"/>
      <c r="N29" s="201"/>
      <c r="O29" s="201"/>
      <c r="P29" s="358">
        <f>Стационар!F37</f>
        <v>19</v>
      </c>
      <c r="Q29" s="386">
        <v>0</v>
      </c>
      <c r="R29" s="360">
        <v>19</v>
      </c>
      <c r="S29" s="358">
        <f aca="true" t="shared" si="26" ref="S29:S35">P29-Q29-R29</f>
        <v>0</v>
      </c>
      <c r="T29" s="358">
        <f>'Р.II.Услуги_пожилые'!O17+'Р.II.Услуги_пожилые'!O18+'Р.II.Услуги_пожилые'!O31+'Р.II.Услуги_пожилые'!O33+'Р.II.Услуги_пожилые'!O34</f>
        <v>14941</v>
      </c>
      <c r="U29" s="386">
        <v>0</v>
      </c>
      <c r="V29" s="386">
        <v>14941</v>
      </c>
      <c r="W29" s="358">
        <f t="shared" si="25"/>
        <v>0</v>
      </c>
      <c r="X29" s="201"/>
      <c r="Y29" s="201"/>
      <c r="Z29" s="201"/>
      <c r="AA29" s="258">
        <f t="shared" si="10"/>
      </c>
      <c r="AB29" s="258">
        <f t="shared" si="11"/>
      </c>
      <c r="AC29" s="258">
        <f aca="true" t="shared" si="27" ref="AC29:AC34">IF(F29&gt;0,IF(J29&gt;=F29,"","не верно"),"")</f>
      </c>
      <c r="AD29" s="258">
        <f aca="true" t="shared" si="28" ref="AD29:AD34">IF(G29&gt;0,IF(K29&gt;G29,"","не верно"),"")</f>
      </c>
      <c r="AE29" s="258">
        <f t="shared" si="12"/>
      </c>
      <c r="AF29" s="258">
        <f t="shared" si="13"/>
      </c>
      <c r="AG29" s="258">
        <f aca="true" t="shared" si="29" ref="AG29:AG34">IF(Q29&gt;0,IF(U29&gt;=Q29,"","не верно"),"")</f>
      </c>
      <c r="AH29" s="258">
        <f aca="true" t="shared" si="30" ref="AH29:AH34">IF(R29&gt;0,IF(V29&gt;R29,"","не верно"),"")</f>
      </c>
    </row>
    <row r="30" spans="2:34" ht="12.75">
      <c r="B30" s="181">
        <v>3</v>
      </c>
      <c r="C30" s="628"/>
      <c r="D30" s="182" t="s">
        <v>44</v>
      </c>
      <c r="E30" s="358">
        <f>Стационар!E43</f>
        <v>32</v>
      </c>
      <c r="F30" s="359">
        <v>0</v>
      </c>
      <c r="G30" s="359">
        <v>32</v>
      </c>
      <c r="H30" s="358">
        <f t="shared" si="1"/>
        <v>0</v>
      </c>
      <c r="I30" s="358">
        <f>'Р.II.Услуги_пожилые'!Z17+'Р.II.Услуги_пожилые'!Z18+'Р.II.Услуги_пожилые'!Z25+'Р.II.Услуги_пожилые'!Z26+'Р.II.Услуги_пожилые'!Z28+'Р.II.Услуги_пожилые'!Z31+'Р.II.Услуги_пожилые'!Z33+'Р.II.Услуги_пожилые'!Z34+'Р.II.Услуги_пожилые'!Z35</f>
        <v>1304</v>
      </c>
      <c r="J30" s="386">
        <v>0</v>
      </c>
      <c r="K30" s="386">
        <v>1304</v>
      </c>
      <c r="L30" s="358">
        <f t="shared" si="24"/>
        <v>0</v>
      </c>
      <c r="M30" s="201"/>
      <c r="N30" s="201"/>
      <c r="O30" s="201"/>
      <c r="P30" s="358">
        <f>Стационар!F43</f>
        <v>19</v>
      </c>
      <c r="Q30" s="386">
        <v>0</v>
      </c>
      <c r="R30" s="360">
        <v>19</v>
      </c>
      <c r="S30" s="358">
        <f t="shared" si="26"/>
        <v>0</v>
      </c>
      <c r="T30" s="358">
        <f>'Р.II.Услуги_пожилые'!AA17+'Р.II.Услуги_пожилые'!AA18+'Р.II.Услуги_пожилые'!AA31+'Р.II.Услуги_пожилые'!AA33+'Р.II.Услуги_пожилые'!AA34</f>
        <v>1192</v>
      </c>
      <c r="U30" s="386">
        <v>0</v>
      </c>
      <c r="V30" s="386">
        <v>1192</v>
      </c>
      <c r="W30" s="358">
        <f t="shared" si="25"/>
        <v>0</v>
      </c>
      <c r="X30" s="201"/>
      <c r="Y30" s="201"/>
      <c r="Z30" s="201"/>
      <c r="AA30" s="258">
        <f t="shared" si="10"/>
      </c>
      <c r="AB30" s="258">
        <f t="shared" si="11"/>
      </c>
      <c r="AC30" s="258">
        <f t="shared" si="27"/>
      </c>
      <c r="AD30" s="258">
        <f t="shared" si="28"/>
      </c>
      <c r="AE30" s="258">
        <f t="shared" si="12"/>
      </c>
      <c r="AF30" s="258">
        <f t="shared" si="13"/>
      </c>
      <c r="AG30" s="258">
        <f t="shared" si="29"/>
      </c>
      <c r="AH30" s="258">
        <f t="shared" si="30"/>
      </c>
    </row>
    <row r="31" spans="2:34" ht="12.75">
      <c r="B31" s="181">
        <v>4</v>
      </c>
      <c r="C31" s="628"/>
      <c r="D31" s="182" t="s">
        <v>45</v>
      </c>
      <c r="E31" s="358">
        <f>Стационар!E49</f>
        <v>32</v>
      </c>
      <c r="F31" s="359">
        <v>0</v>
      </c>
      <c r="G31" s="359">
        <v>32</v>
      </c>
      <c r="H31" s="358">
        <f t="shared" si="1"/>
        <v>0</v>
      </c>
      <c r="I31" s="358">
        <f>'Р.II.Услуги_пожилые'!R17+'Р.II.Услуги_пожилые'!R18+'Р.II.Услуги_пожилые'!R25+'Р.II.Услуги_пожилые'!R26+'Р.II.Услуги_пожилые'!R28+'Р.II.Услуги_пожилые'!R31+'Р.II.Услуги_пожилые'!R33+'Р.II.Услуги_пожилые'!R34+'Р.II.Услуги_пожилые'!R35</f>
        <v>646</v>
      </c>
      <c r="J31" s="386">
        <v>0</v>
      </c>
      <c r="K31" s="386">
        <v>646</v>
      </c>
      <c r="L31" s="358">
        <f t="shared" si="24"/>
        <v>0</v>
      </c>
      <c r="M31" s="201"/>
      <c r="N31" s="201"/>
      <c r="O31" s="201"/>
      <c r="P31" s="358">
        <f>Стационар!F49</f>
        <v>19</v>
      </c>
      <c r="Q31" s="386">
        <v>0</v>
      </c>
      <c r="R31" s="360">
        <v>19</v>
      </c>
      <c r="S31" s="358">
        <f t="shared" si="26"/>
        <v>0</v>
      </c>
      <c r="T31" s="358">
        <f>'Р.II.Услуги_пожилые'!S17+'Р.II.Услуги_пожилые'!S18+'Р.II.Услуги_пожилые'!S31+'Р.II.Услуги_пожилые'!S33+'Р.II.Услуги_пожилые'!S34</f>
        <v>588</v>
      </c>
      <c r="U31" s="386">
        <v>0</v>
      </c>
      <c r="V31" s="386">
        <v>588</v>
      </c>
      <c r="W31" s="358">
        <f t="shared" si="25"/>
        <v>0</v>
      </c>
      <c r="X31" s="201"/>
      <c r="Y31" s="201"/>
      <c r="Z31" s="201"/>
      <c r="AA31" s="258">
        <f t="shared" si="10"/>
      </c>
      <c r="AB31" s="258">
        <f t="shared" si="11"/>
      </c>
      <c r="AC31" s="258">
        <f t="shared" si="27"/>
      </c>
      <c r="AD31" s="258">
        <f t="shared" si="28"/>
      </c>
      <c r="AE31" s="258">
        <f t="shared" si="12"/>
      </c>
      <c r="AF31" s="258">
        <f t="shared" si="13"/>
      </c>
      <c r="AG31" s="258">
        <f t="shared" si="29"/>
      </c>
      <c r="AH31" s="258">
        <f t="shared" si="30"/>
      </c>
    </row>
    <row r="32" spans="2:34" ht="12.75">
      <c r="B32" s="181">
        <v>5</v>
      </c>
      <c r="C32" s="628"/>
      <c r="D32" s="182" t="s">
        <v>48</v>
      </c>
      <c r="E32" s="358">
        <f>Стационар!E53</f>
        <v>10</v>
      </c>
      <c r="F32" s="359">
        <v>0</v>
      </c>
      <c r="G32" s="359">
        <v>10</v>
      </c>
      <c r="H32" s="358">
        <f t="shared" si="1"/>
        <v>0</v>
      </c>
      <c r="I32" s="358">
        <f>'Р.II.Услуги_пожилые'!V17+'Р.II.Услуги_пожилые'!V18+'Р.II.Услуги_пожилые'!V25+'Р.II.Услуги_пожилые'!V26+'Р.II.Услуги_пожилые'!V28+'Р.II.Услуги_пожилые'!V31+'Р.II.Услуги_пожилые'!V33+'Р.II.Услуги_пожилые'!V34+'Р.II.Услуги_пожилые'!V35</f>
        <v>755</v>
      </c>
      <c r="J32" s="386">
        <v>0</v>
      </c>
      <c r="K32" s="386">
        <v>755</v>
      </c>
      <c r="L32" s="358">
        <f t="shared" si="24"/>
        <v>0</v>
      </c>
      <c r="M32" s="201"/>
      <c r="N32" s="201"/>
      <c r="O32" s="201"/>
      <c r="P32" s="358">
        <f>Стационар!F53</f>
        <v>0</v>
      </c>
      <c r="Q32" s="386">
        <v>0</v>
      </c>
      <c r="R32" s="360">
        <v>0</v>
      </c>
      <c r="S32" s="358">
        <f t="shared" si="26"/>
        <v>0</v>
      </c>
      <c r="T32" s="358">
        <f>'Р.II.Услуги_пожилые'!W17+'Р.II.Услуги_пожилые'!W18+'Р.II.Услуги_пожилые'!W31+'Р.II.Услуги_пожилые'!W33+'Р.II.Услуги_пожилые'!W34</f>
        <v>0</v>
      </c>
      <c r="U32" s="386">
        <v>0</v>
      </c>
      <c r="V32" s="386">
        <v>0</v>
      </c>
      <c r="W32" s="358">
        <f t="shared" si="25"/>
        <v>0</v>
      </c>
      <c r="X32" s="201"/>
      <c r="Y32" s="201"/>
      <c r="Z32" s="201"/>
      <c r="AA32" s="258">
        <f t="shared" si="10"/>
      </c>
      <c r="AB32" s="258">
        <f t="shared" si="11"/>
      </c>
      <c r="AC32" s="258">
        <f t="shared" si="27"/>
      </c>
      <c r="AD32" s="258">
        <f t="shared" si="28"/>
      </c>
      <c r="AE32" s="258">
        <f t="shared" si="12"/>
      </c>
      <c r="AF32" s="258">
        <f t="shared" si="13"/>
      </c>
      <c r="AG32" s="258">
        <f t="shared" si="29"/>
      </c>
      <c r="AH32" s="258">
        <f t="shared" si="30"/>
      </c>
    </row>
    <row r="33" spans="2:34" ht="12.75">
      <c r="B33" s="181">
        <v>6</v>
      </c>
      <c r="C33" s="628"/>
      <c r="D33" s="182" t="s">
        <v>47</v>
      </c>
      <c r="E33" s="358">
        <f>Стационар!E58</f>
        <v>32</v>
      </c>
      <c r="F33" s="359">
        <v>0</v>
      </c>
      <c r="G33" s="359">
        <v>32</v>
      </c>
      <c r="H33" s="358">
        <f t="shared" si="1"/>
        <v>0</v>
      </c>
      <c r="I33" s="358">
        <f>'Р.II.Услуги_пожилые'!AD17+'Р.II.Услуги_пожилые'!AD18+'Р.II.Услуги_пожилые'!AD25+'Р.II.Услуги_пожилые'!AD26+'Р.II.Услуги_пожилые'!AD28+'Р.II.Услуги_пожилые'!AD31+'Р.II.Услуги_пожилые'!AD33+'Р.II.Услуги_пожилые'!AD34+'Р.II.Услуги_пожилые'!AD35</f>
        <v>679</v>
      </c>
      <c r="J33" s="386">
        <v>0</v>
      </c>
      <c r="K33" s="386">
        <v>679</v>
      </c>
      <c r="L33" s="358">
        <f t="shared" si="24"/>
        <v>0</v>
      </c>
      <c r="M33" s="201"/>
      <c r="N33" s="201"/>
      <c r="O33" s="201"/>
      <c r="P33" s="358">
        <f>Стационар!F58</f>
        <v>19</v>
      </c>
      <c r="Q33" s="386">
        <v>0</v>
      </c>
      <c r="R33" s="360">
        <v>19</v>
      </c>
      <c r="S33" s="358">
        <f t="shared" si="26"/>
        <v>0</v>
      </c>
      <c r="T33" s="358">
        <f>'Р.II.Услуги_пожилые'!AE17+'Р.II.Услуги_пожилые'!AE18+'Р.II.Услуги_пожилые'!AE31+'Р.II.Услуги_пожилые'!AE33+'Р.II.Услуги_пожилые'!AE34</f>
        <v>658</v>
      </c>
      <c r="U33" s="386">
        <v>0</v>
      </c>
      <c r="V33" s="386">
        <v>658</v>
      </c>
      <c r="W33" s="358">
        <f t="shared" si="25"/>
        <v>0</v>
      </c>
      <c r="X33" s="201"/>
      <c r="Y33" s="201"/>
      <c r="Z33" s="201"/>
      <c r="AA33" s="258">
        <f t="shared" si="10"/>
      </c>
      <c r="AB33" s="258">
        <f t="shared" si="11"/>
      </c>
      <c r="AC33" s="258">
        <f t="shared" si="27"/>
      </c>
      <c r="AD33" s="258">
        <f t="shared" si="28"/>
      </c>
      <c r="AE33" s="258">
        <f t="shared" si="12"/>
      </c>
      <c r="AF33" s="258">
        <f t="shared" si="13"/>
      </c>
      <c r="AG33" s="258">
        <f t="shared" si="29"/>
      </c>
      <c r="AH33" s="258">
        <f t="shared" si="30"/>
      </c>
    </row>
    <row r="34" spans="2:34" ht="25.5" customHeight="1">
      <c r="B34" s="181">
        <v>7</v>
      </c>
      <c r="C34" s="628"/>
      <c r="D34" s="182" t="s">
        <v>46</v>
      </c>
      <c r="E34" s="358">
        <f>Стационар!E67</f>
        <v>19</v>
      </c>
      <c r="F34" s="359">
        <v>0</v>
      </c>
      <c r="G34" s="359">
        <v>19</v>
      </c>
      <c r="H34" s="358">
        <f t="shared" si="1"/>
        <v>0</v>
      </c>
      <c r="I34" s="358">
        <f>'Р.II.Услуги_пожилые'!AH17+'Р.II.Услуги_пожилые'!AH18+'Р.II.Услуги_пожилые'!AH25+'Р.II.Услуги_пожилые'!AH26+'Р.II.Услуги_пожилые'!AH28+'Р.II.Услуги_пожилые'!AH31+'Р.II.Услуги_пожилые'!AH33+'Р.II.Услуги_пожилые'!AH34+'Р.II.Услуги_пожилые'!AH35</f>
        <v>600</v>
      </c>
      <c r="J34" s="386">
        <v>0</v>
      </c>
      <c r="K34" s="386">
        <v>600</v>
      </c>
      <c r="L34" s="358">
        <f t="shared" si="24"/>
        <v>0</v>
      </c>
      <c r="M34" s="201"/>
      <c r="N34" s="201"/>
      <c r="O34" s="201"/>
      <c r="P34" s="358">
        <f>Стационар!F67</f>
        <v>19</v>
      </c>
      <c r="Q34" s="386">
        <v>0</v>
      </c>
      <c r="R34" s="360">
        <v>19</v>
      </c>
      <c r="S34" s="358">
        <f t="shared" si="26"/>
        <v>0</v>
      </c>
      <c r="T34" s="358">
        <f>'Р.II.Услуги_пожилые'!AI17+'Р.II.Услуги_пожилые'!AI18+'Р.II.Услуги_пожилые'!AI31+'Р.II.Услуги_пожилые'!AI33+'Р.II.Услуги_пожилые'!AI34</f>
        <v>600</v>
      </c>
      <c r="U34" s="386">
        <v>0</v>
      </c>
      <c r="V34" s="386">
        <v>600</v>
      </c>
      <c r="W34" s="358">
        <f t="shared" si="25"/>
        <v>0</v>
      </c>
      <c r="X34" s="201"/>
      <c r="Y34" s="201"/>
      <c r="Z34" s="201"/>
      <c r="AA34" s="258">
        <f t="shared" si="10"/>
      </c>
      <c r="AB34" s="258">
        <f t="shared" si="11"/>
      </c>
      <c r="AC34" s="258">
        <f t="shared" si="27"/>
      </c>
      <c r="AD34" s="258">
        <f t="shared" si="28"/>
      </c>
      <c r="AE34" s="258">
        <f t="shared" si="12"/>
      </c>
      <c r="AF34" s="258">
        <f t="shared" si="13"/>
      </c>
      <c r="AG34" s="258">
        <f t="shared" si="29"/>
      </c>
      <c r="AH34" s="258">
        <f t="shared" si="30"/>
      </c>
    </row>
    <row r="35" spans="2:34" ht="12.75">
      <c r="B35" s="181"/>
      <c r="C35" s="181"/>
      <c r="D35" s="183" t="s">
        <v>8</v>
      </c>
      <c r="E35" s="358">
        <f>Стационар!E68</f>
        <v>32</v>
      </c>
      <c r="F35" s="359">
        <v>0</v>
      </c>
      <c r="G35" s="359">
        <v>32</v>
      </c>
      <c r="H35" s="358">
        <f t="shared" si="1"/>
        <v>0</v>
      </c>
      <c r="I35" s="358">
        <f>SUM(I28:I34)</f>
        <v>73773</v>
      </c>
      <c r="J35" s="358">
        <f>SUM(J28:J34)</f>
        <v>0</v>
      </c>
      <c r="K35" s="358">
        <f>SUM(K28:K34)</f>
        <v>73773</v>
      </c>
      <c r="L35" s="358">
        <f>SUM(L28:L34)</f>
        <v>0</v>
      </c>
      <c r="M35" s="386">
        <v>3832454.1</v>
      </c>
      <c r="N35" s="386">
        <v>0</v>
      </c>
      <c r="O35" s="358">
        <f>M35-N35</f>
        <v>3832454.1</v>
      </c>
      <c r="P35" s="358">
        <f>Стационар!F68</f>
        <v>19</v>
      </c>
      <c r="Q35" s="386">
        <v>0</v>
      </c>
      <c r="R35" s="360">
        <v>19</v>
      </c>
      <c r="S35" s="358">
        <f t="shared" si="26"/>
        <v>0</v>
      </c>
      <c r="T35" s="358">
        <f>SUM(T28:T34)</f>
        <v>46740</v>
      </c>
      <c r="U35" s="358">
        <f>SUM(U28:U34)</f>
        <v>0</v>
      </c>
      <c r="V35" s="358">
        <f>SUM(V28:V34)</f>
        <v>46740</v>
      </c>
      <c r="W35" s="358">
        <f>SUM(W28:W34)</f>
        <v>0</v>
      </c>
      <c r="X35" s="386">
        <v>2473078.5</v>
      </c>
      <c r="Y35" s="386">
        <v>0</v>
      </c>
      <c r="Z35" s="364">
        <f>X35-Y35</f>
        <v>2473078.5</v>
      </c>
      <c r="AA35" s="258">
        <f t="shared" si="10"/>
      </c>
      <c r="AB35" s="258">
        <f t="shared" si="11"/>
      </c>
      <c r="AC35" s="258">
        <f>IF(F35&gt;0,IF(AND(J35&gt;=F35,N35&gt;0),"","не верно"),"")</f>
      </c>
      <c r="AD35" s="258">
        <f>IF(G35&gt;0,IF(AND(K35&gt;G35,O35&gt;0),"","не верно"),"")</f>
      </c>
      <c r="AE35" s="258">
        <f t="shared" si="12"/>
      </c>
      <c r="AF35" s="258">
        <f t="shared" si="13"/>
      </c>
      <c r="AG35" s="258">
        <f>IF(Q35&gt;0,IF(AND(U35&gt;=Q35,Y35&gt;0),"","не верно"),"")</f>
      </c>
      <c r="AH35" s="258">
        <f>IF(R35&gt;0,IF(AND(V35&gt;R35,Z35&gt;0),"","не верно"),"")</f>
      </c>
    </row>
    <row r="36" spans="2:34" ht="18.75" customHeight="1">
      <c r="B36" s="181"/>
      <c r="C36" s="181"/>
      <c r="D36" s="185" t="s">
        <v>60</v>
      </c>
      <c r="E36" s="387">
        <f>'Р.II.Услуги_пожилые'!D10</f>
        <v>2514</v>
      </c>
      <c r="F36" s="388">
        <v>520</v>
      </c>
      <c r="G36" s="388">
        <v>103</v>
      </c>
      <c r="H36" s="387">
        <f t="shared" si="1"/>
        <v>1891</v>
      </c>
      <c r="I36" s="387">
        <f aca="true" t="shared" si="31" ref="I36:O36">I17+I26+I35</f>
        <v>278272</v>
      </c>
      <c r="J36" s="387">
        <f t="shared" si="31"/>
        <v>61058</v>
      </c>
      <c r="K36" s="387">
        <f t="shared" si="31"/>
        <v>101155</v>
      </c>
      <c r="L36" s="387">
        <f t="shared" si="31"/>
        <v>116059</v>
      </c>
      <c r="M36" s="389">
        <f t="shared" si="31"/>
        <v>6373541.300000001</v>
      </c>
      <c r="N36" s="389">
        <f t="shared" si="31"/>
        <v>2266142.1</v>
      </c>
      <c r="O36" s="389">
        <f t="shared" si="31"/>
        <v>4107399.2</v>
      </c>
      <c r="P36" s="387">
        <f>'Р.II.Услуги_пожилые'!E10</f>
        <v>785</v>
      </c>
      <c r="Q36" s="388">
        <v>306</v>
      </c>
      <c r="R36" s="388">
        <v>57</v>
      </c>
      <c r="S36" s="387">
        <f>P36-Q36-R36</f>
        <v>422</v>
      </c>
      <c r="T36" s="387">
        <f aca="true" t="shared" si="32" ref="T36:Z36">T17+T26+T35</f>
        <v>145529</v>
      </c>
      <c r="U36" s="387">
        <f t="shared" si="32"/>
        <v>37819</v>
      </c>
      <c r="V36" s="387">
        <f t="shared" si="32"/>
        <v>59485</v>
      </c>
      <c r="W36" s="387">
        <f t="shared" si="32"/>
        <v>48225</v>
      </c>
      <c r="X36" s="389">
        <f t="shared" si="32"/>
        <v>4009795.4000000004</v>
      </c>
      <c r="Y36" s="389">
        <f t="shared" si="32"/>
        <v>1399409.9000000001</v>
      </c>
      <c r="Z36" s="389">
        <f t="shared" si="32"/>
        <v>2610385.5</v>
      </c>
      <c r="AA36" s="258">
        <f t="shared" si="10"/>
      </c>
      <c r="AB36" s="258">
        <f t="shared" si="11"/>
      </c>
      <c r="AC36" s="258">
        <f>IF(F36&gt;0,IF(AND(J36&gt;=F36,N36&gt;0),"","не верно"),"")</f>
      </c>
      <c r="AD36" s="258">
        <f>IF(G36&gt;0,IF(AND(K36&gt;G36,O36&gt;0),"","не верно"),"")</f>
      </c>
      <c r="AE36" s="258">
        <f t="shared" si="12"/>
      </c>
      <c r="AF36" s="258">
        <f t="shared" si="13"/>
      </c>
      <c r="AG36" s="258">
        <f>IF(Q36&gt;0,IF(AND(U36&gt;=Q36,Y36&gt;0),"","не верно"),"")</f>
      </c>
      <c r="AH36" s="258">
        <f>IF(R36&gt;0,IF(AND(V36&gt;R36,Z36&gt;0),"","не верно"),"")</f>
      </c>
    </row>
    <row r="37" spans="4:27" ht="12.75">
      <c r="D37" s="39"/>
      <c r="E37" s="189"/>
      <c r="F37" s="189"/>
      <c r="G37" s="189"/>
      <c r="H37" s="189"/>
      <c r="I37" s="190"/>
      <c r="J37" s="190"/>
      <c r="K37" s="190"/>
      <c r="L37" s="191"/>
      <c r="M37" s="190"/>
      <c r="N37" s="190"/>
      <c r="O37" s="190"/>
      <c r="P37" s="192"/>
      <c r="Q37" s="192"/>
      <c r="R37" s="192"/>
      <c r="S37" s="38"/>
      <c r="T37" s="36"/>
      <c r="U37" s="37"/>
      <c r="V37" s="37"/>
      <c r="W37" s="40"/>
      <c r="X37" s="190"/>
      <c r="Y37" s="190"/>
      <c r="Z37" s="190"/>
      <c r="AA37" s="35"/>
    </row>
    <row r="38" spans="2:27" ht="12.75">
      <c r="B38" s="638"/>
      <c r="C38" s="638"/>
      <c r="D38" s="638"/>
      <c r="E38" s="632" t="s">
        <v>68</v>
      </c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192"/>
      <c r="Q38" s="192"/>
      <c r="R38" s="192"/>
      <c r="S38" s="38"/>
      <c r="T38" s="36"/>
      <c r="U38" s="37"/>
      <c r="V38" s="37"/>
      <c r="W38" s="40"/>
      <c r="X38" s="190"/>
      <c r="Y38" s="190"/>
      <c r="Z38" s="190"/>
      <c r="AA38" s="35"/>
    </row>
    <row r="39" spans="2:27" ht="15" customHeight="1">
      <c r="B39" s="638"/>
      <c r="C39" s="638"/>
      <c r="D39" s="638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33"/>
      <c r="P39" s="192"/>
      <c r="Q39" s="192"/>
      <c r="R39" s="192"/>
      <c r="S39" s="38"/>
      <c r="T39" s="36"/>
      <c r="U39" s="37"/>
      <c r="V39" s="37"/>
      <c r="W39" s="40"/>
      <c r="X39" s="190"/>
      <c r="Y39" s="190"/>
      <c r="Z39" s="190"/>
      <c r="AA39" s="35"/>
    </row>
    <row r="40" spans="2:27" ht="12.75">
      <c r="B40" s="638"/>
      <c r="C40" s="638"/>
      <c r="D40" s="638"/>
      <c r="E40" s="634" t="s">
        <v>249</v>
      </c>
      <c r="F40" s="634"/>
      <c r="G40" s="634"/>
      <c r="H40" s="634"/>
      <c r="I40" s="635" t="s">
        <v>53</v>
      </c>
      <c r="J40" s="635"/>
      <c r="K40" s="635"/>
      <c r="L40" s="635"/>
      <c r="M40" s="635" t="s">
        <v>75</v>
      </c>
      <c r="N40" s="635"/>
      <c r="O40" s="635"/>
      <c r="P40" s="192"/>
      <c r="Q40" s="192"/>
      <c r="R40" s="192"/>
      <c r="S40" s="38"/>
      <c r="T40" s="36"/>
      <c r="U40" s="37"/>
      <c r="V40" s="37"/>
      <c r="W40" s="40"/>
      <c r="X40" s="190"/>
      <c r="Y40" s="190"/>
      <c r="Z40" s="190"/>
      <c r="AA40" s="35"/>
    </row>
    <row r="41" spans="2:27" ht="12.75">
      <c r="B41" s="638"/>
      <c r="C41" s="638"/>
      <c r="D41" s="638"/>
      <c r="E41" s="625" t="s">
        <v>8</v>
      </c>
      <c r="F41" s="622" t="s">
        <v>30</v>
      </c>
      <c r="G41" s="622"/>
      <c r="H41" s="622"/>
      <c r="I41" s="639" t="s">
        <v>8</v>
      </c>
      <c r="J41" s="622" t="s">
        <v>30</v>
      </c>
      <c r="K41" s="622"/>
      <c r="L41" s="622"/>
      <c r="M41" s="625" t="s">
        <v>8</v>
      </c>
      <c r="N41" s="636" t="s">
        <v>30</v>
      </c>
      <c r="O41" s="636"/>
      <c r="P41" s="258"/>
      <c r="Q41" s="258" t="s">
        <v>261</v>
      </c>
      <c r="R41" s="258"/>
      <c r="S41" s="258"/>
      <c r="T41" s="36"/>
      <c r="U41" s="37"/>
      <c r="V41" s="37"/>
      <c r="W41" s="40"/>
      <c r="X41" s="190"/>
      <c r="Y41" s="190"/>
      <c r="Z41" s="190"/>
      <c r="AA41" s="35"/>
    </row>
    <row r="42" spans="2:27" ht="51">
      <c r="B42" s="638"/>
      <c r="C42" s="638"/>
      <c r="D42" s="638"/>
      <c r="E42" s="625"/>
      <c r="F42" s="180" t="s">
        <v>255</v>
      </c>
      <c r="G42" s="180" t="s">
        <v>253</v>
      </c>
      <c r="H42" s="180" t="s">
        <v>59</v>
      </c>
      <c r="I42" s="639"/>
      <c r="J42" s="180" t="s">
        <v>255</v>
      </c>
      <c r="K42" s="180" t="s">
        <v>253</v>
      </c>
      <c r="L42" s="180" t="s">
        <v>59</v>
      </c>
      <c r="M42" s="625"/>
      <c r="N42" s="180" t="s">
        <v>255</v>
      </c>
      <c r="O42" s="180" t="s">
        <v>253</v>
      </c>
      <c r="P42" s="313" t="s">
        <v>336</v>
      </c>
      <c r="Q42" s="314" t="s">
        <v>301</v>
      </c>
      <c r="R42" s="314" t="s">
        <v>330</v>
      </c>
      <c r="S42" s="314" t="s">
        <v>302</v>
      </c>
      <c r="T42" s="36"/>
      <c r="U42" s="37"/>
      <c r="V42" s="37"/>
      <c r="W42" s="40"/>
      <c r="X42" s="190"/>
      <c r="Y42" s="190"/>
      <c r="Z42" s="190"/>
      <c r="AA42" s="35"/>
    </row>
    <row r="43" spans="2:27" ht="12.75">
      <c r="B43" s="641" t="s">
        <v>31</v>
      </c>
      <c r="C43" s="641"/>
      <c r="D43" s="641"/>
      <c r="E43" s="47">
        <v>1</v>
      </c>
      <c r="F43" s="47">
        <v>2</v>
      </c>
      <c r="G43" s="47">
        <v>3</v>
      </c>
      <c r="H43" s="47">
        <v>4</v>
      </c>
      <c r="I43" s="47">
        <v>5</v>
      </c>
      <c r="J43" s="47">
        <v>6</v>
      </c>
      <c r="K43" s="47">
        <v>7</v>
      </c>
      <c r="L43" s="47">
        <v>8</v>
      </c>
      <c r="M43" s="47">
        <v>9</v>
      </c>
      <c r="N43" s="47">
        <v>10</v>
      </c>
      <c r="O43" s="186">
        <v>11</v>
      </c>
      <c r="P43" s="187"/>
      <c r="Q43" s="187"/>
      <c r="S43" s="187"/>
      <c r="T43" s="36"/>
      <c r="U43" s="37"/>
      <c r="V43" s="37"/>
      <c r="W43" s="40"/>
      <c r="X43" s="190"/>
      <c r="Y43" s="190"/>
      <c r="Z43" s="190"/>
      <c r="AA43" s="35"/>
    </row>
    <row r="44" spans="2:27" ht="12.75">
      <c r="B44" s="181">
        <v>1</v>
      </c>
      <c r="C44" s="626" t="s">
        <v>250</v>
      </c>
      <c r="D44" s="182" t="s">
        <v>49</v>
      </c>
      <c r="E44" s="371">
        <f>Надомное!G34</f>
        <v>25</v>
      </c>
      <c r="F44" s="372">
        <v>5</v>
      </c>
      <c r="G44" s="372">
        <v>6</v>
      </c>
      <c r="H44" s="371">
        <f aca="true" t="shared" si="33" ref="H44:H51">E44-F44-G44</f>
        <v>14</v>
      </c>
      <c r="I44" s="371">
        <f>'Р.II.Услуги_ИТВ'!G11</f>
        <v>6803</v>
      </c>
      <c r="J44" s="382">
        <v>442</v>
      </c>
      <c r="K44" s="382">
        <v>1291</v>
      </c>
      <c r="L44" s="371">
        <f aca="true" t="shared" si="34" ref="L44:L50">I44-J44-K44</f>
        <v>5070</v>
      </c>
      <c r="M44" s="373">
        <v>39694</v>
      </c>
      <c r="N44" s="380">
        <v>16639</v>
      </c>
      <c r="O44" s="374">
        <f aca="true" t="shared" si="35" ref="O44:O51">M44-N44</f>
        <v>23055</v>
      </c>
      <c r="P44" s="258">
        <f>IF(E44=F44+G44+H44,"","не верно")</f>
      </c>
      <c r="Q44" s="258">
        <f aca="true" t="shared" si="36" ref="Q44:Q51">IF(F44&gt;0,IF(AND(J44&gt;=F44,N44&gt;0),"","не верно"),"")</f>
      </c>
      <c r="R44" s="258">
        <f>IF(I44=J44+K44+L44,"","не верно")</f>
      </c>
      <c r="S44" s="258">
        <f aca="true" t="shared" si="37" ref="S44:S51">IF(G44&gt;0,IF(AND(K44&gt;G44,O44&gt;0),"","не верно"),"")</f>
      </c>
      <c r="T44" s="36"/>
      <c r="U44" s="37"/>
      <c r="V44" s="37"/>
      <c r="W44" s="40"/>
      <c r="X44" s="190"/>
      <c r="Y44" s="190"/>
      <c r="Z44" s="190"/>
      <c r="AA44" s="35"/>
    </row>
    <row r="45" spans="2:27" ht="12.75">
      <c r="B45" s="181">
        <v>2</v>
      </c>
      <c r="C45" s="626"/>
      <c r="D45" s="182" t="s">
        <v>43</v>
      </c>
      <c r="E45" s="371">
        <f>Надомное!G46</f>
        <v>22</v>
      </c>
      <c r="F45" s="372">
        <v>5</v>
      </c>
      <c r="G45" s="372">
        <v>4</v>
      </c>
      <c r="H45" s="371">
        <f t="shared" si="33"/>
        <v>13</v>
      </c>
      <c r="I45" s="371">
        <f>'Р.II.Услуги_ИТВ'!I11</f>
        <v>2338</v>
      </c>
      <c r="J45" s="382">
        <v>67</v>
      </c>
      <c r="K45" s="382">
        <v>464</v>
      </c>
      <c r="L45" s="371">
        <f t="shared" si="34"/>
        <v>1807</v>
      </c>
      <c r="M45" s="373">
        <v>9183</v>
      </c>
      <c r="N45" s="380">
        <v>2941</v>
      </c>
      <c r="O45" s="374">
        <f t="shared" si="35"/>
        <v>6242</v>
      </c>
      <c r="P45" s="258">
        <f aca="true" t="shared" si="38" ref="P45:P70">IF(E45=F45+G45+H45,"","не верно")</f>
      </c>
      <c r="Q45" s="258">
        <f t="shared" si="36"/>
      </c>
      <c r="R45" s="258">
        <f aca="true" t="shared" si="39" ref="R45:R70">IF(I45=J45+K45+L45,"","не верно")</f>
      </c>
      <c r="S45" s="258">
        <f t="shared" si="37"/>
      </c>
      <c r="T45" s="36"/>
      <c r="U45" s="37"/>
      <c r="V45" s="37"/>
      <c r="W45" s="40"/>
      <c r="X45" s="190"/>
      <c r="Y45" s="190"/>
      <c r="Z45" s="190"/>
      <c r="AA45" s="35"/>
    </row>
    <row r="46" spans="2:27" ht="12.75">
      <c r="B46" s="181">
        <v>3</v>
      </c>
      <c r="C46" s="626"/>
      <c r="D46" s="182" t="s">
        <v>44</v>
      </c>
      <c r="E46" s="371">
        <f>Надомное!G51</f>
        <v>22</v>
      </c>
      <c r="F46" s="372">
        <v>5</v>
      </c>
      <c r="G46" s="372">
        <v>3</v>
      </c>
      <c r="H46" s="371">
        <f t="shared" si="33"/>
        <v>14</v>
      </c>
      <c r="I46" s="371">
        <f>'Р.II.Услуги_ИТВ'!O11</f>
        <v>174</v>
      </c>
      <c r="J46" s="382">
        <v>15</v>
      </c>
      <c r="K46" s="382">
        <v>30</v>
      </c>
      <c r="L46" s="371">
        <f t="shared" si="34"/>
        <v>129</v>
      </c>
      <c r="M46" s="373">
        <v>848</v>
      </c>
      <c r="N46" s="380">
        <v>332</v>
      </c>
      <c r="O46" s="374">
        <f t="shared" si="35"/>
        <v>516</v>
      </c>
      <c r="P46" s="258">
        <f t="shared" si="38"/>
      </c>
      <c r="Q46" s="258">
        <f t="shared" si="36"/>
      </c>
      <c r="R46" s="258">
        <f t="shared" si="39"/>
      </c>
      <c r="S46" s="258">
        <f t="shared" si="37"/>
      </c>
      <c r="T46" s="36"/>
      <c r="U46" s="37"/>
      <c r="V46" s="37"/>
      <c r="W46" s="40"/>
      <c r="X46" s="190"/>
      <c r="Y46" s="190"/>
      <c r="Z46" s="190"/>
      <c r="AA46" s="35"/>
    </row>
    <row r="47" spans="2:27" ht="12.75">
      <c r="B47" s="181">
        <v>4</v>
      </c>
      <c r="C47" s="626"/>
      <c r="D47" s="182" t="s">
        <v>45</v>
      </c>
      <c r="E47" s="371"/>
      <c r="F47" s="372">
        <v>0</v>
      </c>
      <c r="G47" s="372">
        <v>0</v>
      </c>
      <c r="H47" s="371">
        <f t="shared" si="33"/>
        <v>0</v>
      </c>
      <c r="I47" s="371">
        <f>'Р.II.Услуги_ИТВ'!K11</f>
        <v>0</v>
      </c>
      <c r="J47" s="382">
        <v>0</v>
      </c>
      <c r="K47" s="382">
        <v>0</v>
      </c>
      <c r="L47" s="371">
        <f t="shared" si="34"/>
        <v>0</v>
      </c>
      <c r="M47" s="373">
        <v>0</v>
      </c>
      <c r="N47" s="380">
        <v>0</v>
      </c>
      <c r="O47" s="374">
        <f t="shared" si="35"/>
        <v>0</v>
      </c>
      <c r="P47" s="258">
        <f t="shared" si="38"/>
      </c>
      <c r="Q47" s="258">
        <f t="shared" si="36"/>
      </c>
      <c r="R47" s="258">
        <f t="shared" si="39"/>
      </c>
      <c r="S47" s="258">
        <f t="shared" si="37"/>
      </c>
      <c r="T47" s="36"/>
      <c r="U47" s="37"/>
      <c r="V47" s="37"/>
      <c r="W47" s="40"/>
      <c r="X47" s="190"/>
      <c r="Y47" s="190"/>
      <c r="Z47" s="190"/>
      <c r="AA47" s="35"/>
    </row>
    <row r="48" spans="2:27" ht="12.75">
      <c r="B48" s="181">
        <v>5</v>
      </c>
      <c r="C48" s="626"/>
      <c r="D48" s="182" t="s">
        <v>48</v>
      </c>
      <c r="E48" s="371"/>
      <c r="F48" s="372">
        <v>0</v>
      </c>
      <c r="G48" s="372">
        <v>0</v>
      </c>
      <c r="H48" s="371">
        <f t="shared" si="33"/>
        <v>0</v>
      </c>
      <c r="I48" s="371">
        <f>'Р.II.Услуги_ИТВ'!M11</f>
        <v>0</v>
      </c>
      <c r="J48" s="382">
        <v>0</v>
      </c>
      <c r="K48" s="382">
        <v>0</v>
      </c>
      <c r="L48" s="371">
        <f t="shared" si="34"/>
        <v>0</v>
      </c>
      <c r="M48" s="373">
        <v>0</v>
      </c>
      <c r="N48" s="380">
        <v>0</v>
      </c>
      <c r="O48" s="374">
        <f t="shared" si="35"/>
        <v>0</v>
      </c>
      <c r="P48" s="258">
        <f t="shared" si="38"/>
      </c>
      <c r="Q48" s="258">
        <f t="shared" si="36"/>
      </c>
      <c r="R48" s="258">
        <f t="shared" si="39"/>
      </c>
      <c r="S48" s="258">
        <f t="shared" si="37"/>
      </c>
      <c r="T48" s="36"/>
      <c r="U48" s="37"/>
      <c r="V48" s="37"/>
      <c r="W48" s="40"/>
      <c r="X48" s="190"/>
      <c r="Y48" s="190"/>
      <c r="Z48" s="190"/>
      <c r="AA48" s="35"/>
    </row>
    <row r="49" spans="2:27" ht="12.75">
      <c r="B49" s="181">
        <v>6</v>
      </c>
      <c r="C49" s="626"/>
      <c r="D49" s="182" t="s">
        <v>47</v>
      </c>
      <c r="E49" s="371">
        <f>Надомное!G56</f>
        <v>22</v>
      </c>
      <c r="F49" s="372">
        <v>5</v>
      </c>
      <c r="G49" s="372">
        <v>3</v>
      </c>
      <c r="H49" s="371">
        <f t="shared" si="33"/>
        <v>14</v>
      </c>
      <c r="I49" s="371">
        <f>'Р.II.Услуги_ИТВ'!Q11</f>
        <v>675</v>
      </c>
      <c r="J49" s="372">
        <v>96</v>
      </c>
      <c r="K49" s="382">
        <v>135</v>
      </c>
      <c r="L49" s="371">
        <f t="shared" si="34"/>
        <v>444</v>
      </c>
      <c r="M49" s="373">
        <v>404</v>
      </c>
      <c r="N49" s="380">
        <v>343</v>
      </c>
      <c r="O49" s="374">
        <f t="shared" si="35"/>
        <v>61</v>
      </c>
      <c r="P49" s="258">
        <f t="shared" si="38"/>
      </c>
      <c r="Q49" s="258">
        <f t="shared" si="36"/>
      </c>
      <c r="R49" s="258">
        <f t="shared" si="39"/>
      </c>
      <c r="S49" s="258">
        <f t="shared" si="37"/>
      </c>
      <c r="T49" s="36"/>
      <c r="U49" s="37"/>
      <c r="V49" s="37"/>
      <c r="W49" s="40"/>
      <c r="X49" s="190"/>
      <c r="Y49" s="190"/>
      <c r="Z49" s="190"/>
      <c r="AA49" s="35"/>
    </row>
    <row r="50" spans="2:27" ht="25.5">
      <c r="B50" s="181">
        <v>7</v>
      </c>
      <c r="C50" s="626"/>
      <c r="D50" s="182" t="s">
        <v>46</v>
      </c>
      <c r="E50" s="371">
        <f>Надомное!G61</f>
        <v>1</v>
      </c>
      <c r="F50" s="372">
        <v>1</v>
      </c>
      <c r="G50" s="372">
        <v>0</v>
      </c>
      <c r="H50" s="371">
        <f t="shared" si="33"/>
        <v>0</v>
      </c>
      <c r="I50" s="371">
        <f>'Р.II.Услуги_ИТВ'!S11</f>
        <v>3</v>
      </c>
      <c r="J50" s="382">
        <v>2</v>
      </c>
      <c r="K50" s="382">
        <v>0</v>
      </c>
      <c r="L50" s="371">
        <f t="shared" si="34"/>
        <v>1</v>
      </c>
      <c r="M50" s="373">
        <v>119</v>
      </c>
      <c r="N50" s="380">
        <v>119</v>
      </c>
      <c r="O50" s="374">
        <f t="shared" si="35"/>
        <v>0</v>
      </c>
      <c r="P50" s="258">
        <f t="shared" si="38"/>
      </c>
      <c r="Q50" s="258">
        <f t="shared" si="36"/>
      </c>
      <c r="R50" s="258">
        <f t="shared" si="39"/>
      </c>
      <c r="S50" s="258">
        <f t="shared" si="37"/>
      </c>
      <c r="T50" s="36"/>
      <c r="U50" s="37"/>
      <c r="V50" s="37"/>
      <c r="W50" s="40"/>
      <c r="X50" s="190"/>
      <c r="Y50" s="190"/>
      <c r="Z50" s="190"/>
      <c r="AA50" s="35"/>
    </row>
    <row r="51" spans="2:27" ht="12.75">
      <c r="B51" s="181"/>
      <c r="C51" s="181"/>
      <c r="D51" s="183" t="s">
        <v>8</v>
      </c>
      <c r="E51" s="371">
        <f>Надомное!G62</f>
        <v>25</v>
      </c>
      <c r="F51" s="372">
        <v>5</v>
      </c>
      <c r="G51" s="372">
        <v>6</v>
      </c>
      <c r="H51" s="371">
        <f t="shared" si="33"/>
        <v>14</v>
      </c>
      <c r="I51" s="371">
        <f aca="true" t="shared" si="40" ref="I51:N51">SUM(I44:I50)</f>
        <v>9993</v>
      </c>
      <c r="J51" s="371">
        <f t="shared" si="40"/>
        <v>622</v>
      </c>
      <c r="K51" s="371">
        <f t="shared" si="40"/>
        <v>1920</v>
      </c>
      <c r="L51" s="371">
        <f t="shared" si="40"/>
        <v>7451</v>
      </c>
      <c r="M51" s="374">
        <f t="shared" si="40"/>
        <v>50248</v>
      </c>
      <c r="N51" s="374">
        <f t="shared" si="40"/>
        <v>20374</v>
      </c>
      <c r="O51" s="374">
        <f t="shared" si="35"/>
        <v>29874</v>
      </c>
      <c r="P51" s="258">
        <f t="shared" si="38"/>
      </c>
      <c r="Q51" s="258">
        <f t="shared" si="36"/>
      </c>
      <c r="R51" s="258">
        <f t="shared" si="39"/>
      </c>
      <c r="S51" s="258">
        <f t="shared" si="37"/>
      </c>
      <c r="T51" s="36"/>
      <c r="U51" s="37"/>
      <c r="V51" s="37"/>
      <c r="W51" s="40"/>
      <c r="X51" s="190"/>
      <c r="Y51" s="190"/>
      <c r="Z51" s="190"/>
      <c r="AA51" s="35"/>
    </row>
    <row r="52" spans="2:27" ht="12.75">
      <c r="B52" s="199"/>
      <c r="C52" s="199"/>
      <c r="D52" s="200"/>
      <c r="E52" s="375"/>
      <c r="F52" s="375"/>
      <c r="G52" s="375"/>
      <c r="H52" s="376"/>
      <c r="I52" s="375"/>
      <c r="J52" s="376"/>
      <c r="K52" s="376"/>
      <c r="L52" s="376"/>
      <c r="M52" s="377"/>
      <c r="N52" s="377"/>
      <c r="O52" s="377"/>
      <c r="P52" s="187"/>
      <c r="Q52" s="187"/>
      <c r="R52" s="187"/>
      <c r="S52" s="187"/>
      <c r="T52" s="36"/>
      <c r="U52" s="37"/>
      <c r="V52" s="37"/>
      <c r="W52" s="40"/>
      <c r="X52" s="190"/>
      <c r="Y52" s="190"/>
      <c r="Z52" s="190"/>
      <c r="AA52" s="35"/>
    </row>
    <row r="53" spans="2:27" ht="12.75">
      <c r="B53" s="181">
        <v>1</v>
      </c>
      <c r="C53" s="627" t="s">
        <v>251</v>
      </c>
      <c r="D53" s="182" t="s">
        <v>49</v>
      </c>
      <c r="E53" s="371">
        <f>П_стационар!G22</f>
        <v>3</v>
      </c>
      <c r="F53" s="372">
        <v>0</v>
      </c>
      <c r="G53" s="372">
        <v>0</v>
      </c>
      <c r="H53" s="371">
        <f aca="true" t="shared" si="41" ref="H53:H60">E53-F53-G53</f>
        <v>3</v>
      </c>
      <c r="I53" s="358">
        <f>SUM('Р.II.Услуги_ИТВ'!G12:G16)+SUM('Р.II.Услуги_ИТВ'!G19:G24)+SUM('Р.II.Услуги_ИТВ'!G29:G30)+'Р.II.Услуги_ИТВ'!G32+SUM('Р.II.Услуги_ИТВ'!G36:G41)</f>
        <v>359</v>
      </c>
      <c r="J53" s="382">
        <v>0</v>
      </c>
      <c r="K53" s="382">
        <v>0</v>
      </c>
      <c r="L53" s="371">
        <f aca="true" t="shared" si="42" ref="L53:L59">I53-J53-K53</f>
        <v>359</v>
      </c>
      <c r="M53" s="378"/>
      <c r="N53" s="376"/>
      <c r="O53" s="376"/>
      <c r="P53" s="258">
        <f t="shared" si="38"/>
      </c>
      <c r="Q53" s="258">
        <f>IF(F53&gt;0,IF(J53&gt;=F53,"","не верно"),"")</f>
      </c>
      <c r="R53" s="258">
        <f t="shared" si="39"/>
      </c>
      <c r="S53" s="258">
        <f>IF(G53&gt;0,IF(K53&gt;G53,"","не верно"),"")</f>
      </c>
      <c r="T53" s="36"/>
      <c r="U53" s="37"/>
      <c r="V53" s="37"/>
      <c r="W53" s="40"/>
      <c r="X53" s="190"/>
      <c r="Y53" s="190"/>
      <c r="Z53" s="190"/>
      <c r="AA53" s="35"/>
    </row>
    <row r="54" spans="2:27" ht="12.75">
      <c r="B54" s="181">
        <v>2</v>
      </c>
      <c r="C54" s="627"/>
      <c r="D54" s="182" t="s">
        <v>43</v>
      </c>
      <c r="E54" s="371">
        <f>П_стационар!G33</f>
        <v>4</v>
      </c>
      <c r="F54" s="372">
        <v>1</v>
      </c>
      <c r="G54" s="372">
        <v>0</v>
      </c>
      <c r="H54" s="371">
        <f t="shared" si="41"/>
        <v>3</v>
      </c>
      <c r="I54" s="358">
        <f>SUM('Р.II.Услуги_ИТВ'!I12:I16)+SUM('Р.II.Услуги_ИТВ'!I19:I24)+SUM('Р.II.Услуги_ИТВ'!I29:I30)+'Р.II.Услуги_ИТВ'!I32+SUM('Р.II.Услуги_ИТВ'!I36:I41)</f>
        <v>127</v>
      </c>
      <c r="J54" s="382">
        <v>3</v>
      </c>
      <c r="K54" s="382">
        <v>0</v>
      </c>
      <c r="L54" s="371">
        <f t="shared" si="42"/>
        <v>124</v>
      </c>
      <c r="M54" s="378"/>
      <c r="N54" s="376"/>
      <c r="O54" s="376"/>
      <c r="P54" s="258">
        <f t="shared" si="38"/>
      </c>
      <c r="Q54" s="258">
        <f aca="true" t="shared" si="43" ref="Q54:Q59">IF(F54&gt;0,IF(J54&gt;=F54,"","не верно"),"")</f>
      </c>
      <c r="R54" s="258">
        <f t="shared" si="39"/>
      </c>
      <c r="S54" s="258">
        <f aca="true" t="shared" si="44" ref="S54:S59">IF(G54&gt;0,IF(K54&gt;G54,"","не верно"),"")</f>
      </c>
      <c r="T54" s="36"/>
      <c r="U54" s="37"/>
      <c r="V54" s="37"/>
      <c r="W54" s="40"/>
      <c r="X54" s="190"/>
      <c r="Y54" s="190"/>
      <c r="Z54" s="190"/>
      <c r="AA54" s="35"/>
    </row>
    <row r="55" spans="2:27" ht="12.75">
      <c r="B55" s="181">
        <v>3</v>
      </c>
      <c r="C55" s="627"/>
      <c r="D55" s="182" t="s">
        <v>44</v>
      </c>
      <c r="E55" s="371">
        <f>П_стационар!G40</f>
        <v>5</v>
      </c>
      <c r="F55" s="372">
        <v>2</v>
      </c>
      <c r="G55" s="372">
        <v>0</v>
      </c>
      <c r="H55" s="371">
        <f t="shared" si="41"/>
        <v>3</v>
      </c>
      <c r="I55" s="358">
        <f>SUM('Р.II.Услуги_ИТВ'!O12:O16)+SUM('Р.II.Услуги_ИТВ'!O19:O24)+SUM('Р.II.Услуги_ИТВ'!O29:O30)+'Р.II.Услуги_ИТВ'!O32+SUM('Р.II.Услуги_ИТВ'!O36:O41)</f>
        <v>29</v>
      </c>
      <c r="J55" s="382">
        <v>4</v>
      </c>
      <c r="K55" s="382">
        <v>0</v>
      </c>
      <c r="L55" s="371">
        <f t="shared" si="42"/>
        <v>25</v>
      </c>
      <c r="M55" s="378"/>
      <c r="N55" s="376"/>
      <c r="O55" s="376"/>
      <c r="P55" s="258">
        <f t="shared" si="38"/>
      </c>
      <c r="Q55" s="258">
        <f t="shared" si="43"/>
      </c>
      <c r="R55" s="258">
        <f t="shared" si="39"/>
      </c>
      <c r="S55" s="258">
        <f t="shared" si="44"/>
      </c>
      <c r="T55" s="36"/>
      <c r="U55" s="37"/>
      <c r="V55" s="37"/>
      <c r="W55" s="40"/>
      <c r="X55" s="190"/>
      <c r="Y55" s="190"/>
      <c r="Z55" s="190"/>
      <c r="AA55" s="35"/>
    </row>
    <row r="56" spans="2:27" ht="12.75">
      <c r="B56" s="181">
        <v>4</v>
      </c>
      <c r="C56" s="627"/>
      <c r="D56" s="182" t="s">
        <v>45</v>
      </c>
      <c r="E56" s="371">
        <f>П_стационар!G47</f>
        <v>5</v>
      </c>
      <c r="F56" s="372">
        <v>1</v>
      </c>
      <c r="G56" s="372">
        <v>0</v>
      </c>
      <c r="H56" s="371">
        <f t="shared" si="41"/>
        <v>4</v>
      </c>
      <c r="I56" s="358">
        <f>SUM('Р.II.Услуги_ИТВ'!K12:K16)+SUM('Р.II.Услуги_ИТВ'!K19:K24)+SUM('Р.II.Услуги_ИТВ'!K29:K30)+'Р.II.Услуги_ИТВ'!K32+SUM('Р.II.Услуги_ИТВ'!K36:K41)</f>
        <v>120</v>
      </c>
      <c r="J56" s="382">
        <v>4</v>
      </c>
      <c r="K56" s="382">
        <v>0</v>
      </c>
      <c r="L56" s="371">
        <f t="shared" si="42"/>
        <v>116</v>
      </c>
      <c r="M56" s="378"/>
      <c r="N56" s="376"/>
      <c r="O56" s="376"/>
      <c r="P56" s="258">
        <f t="shared" si="38"/>
      </c>
      <c r="Q56" s="258">
        <f t="shared" si="43"/>
      </c>
      <c r="R56" s="258">
        <f t="shared" si="39"/>
      </c>
      <c r="S56" s="258">
        <f t="shared" si="44"/>
      </c>
      <c r="T56" s="36"/>
      <c r="U56" s="37"/>
      <c r="V56" s="37"/>
      <c r="W56" s="40"/>
      <c r="X56" s="190"/>
      <c r="Y56" s="190"/>
      <c r="Z56" s="190"/>
      <c r="AA56" s="35"/>
    </row>
    <row r="57" spans="2:27" ht="12.75">
      <c r="B57" s="181">
        <v>5</v>
      </c>
      <c r="C57" s="627"/>
      <c r="D57" s="182" t="s">
        <v>48</v>
      </c>
      <c r="E57" s="371">
        <f>П_стационар!G52</f>
        <v>5</v>
      </c>
      <c r="F57" s="372">
        <v>2</v>
      </c>
      <c r="G57" s="372">
        <v>0</v>
      </c>
      <c r="H57" s="371">
        <f t="shared" si="41"/>
        <v>3</v>
      </c>
      <c r="I57" s="358">
        <f>SUM('Р.II.Услуги_ИТВ'!M12:M16)+SUM('Р.II.Услуги_ИТВ'!M19:M24)+SUM('Р.II.Услуги_ИТВ'!M29:M30)+'Р.II.Услуги_ИТВ'!M32+SUM('Р.II.Услуги_ИТВ'!M36:M41)</f>
        <v>34</v>
      </c>
      <c r="J57" s="382">
        <v>5</v>
      </c>
      <c r="K57" s="382">
        <v>0</v>
      </c>
      <c r="L57" s="371">
        <f t="shared" si="42"/>
        <v>29</v>
      </c>
      <c r="M57" s="378"/>
      <c r="N57" s="376"/>
      <c r="O57" s="376"/>
      <c r="P57" s="258">
        <f t="shared" si="38"/>
      </c>
      <c r="Q57" s="258">
        <f t="shared" si="43"/>
      </c>
      <c r="R57" s="258">
        <f t="shared" si="39"/>
      </c>
      <c r="S57" s="258">
        <f t="shared" si="44"/>
      </c>
      <c r="T57" s="36"/>
      <c r="U57" s="37"/>
      <c r="V57" s="37"/>
      <c r="W57" s="40"/>
      <c r="X57" s="190"/>
      <c r="Y57" s="190"/>
      <c r="Z57" s="190"/>
      <c r="AA57" s="35"/>
    </row>
    <row r="58" spans="2:27" ht="12.75">
      <c r="B58" s="181">
        <v>6</v>
      </c>
      <c r="C58" s="627"/>
      <c r="D58" s="182" t="s">
        <v>47</v>
      </c>
      <c r="E58" s="371">
        <f>П_стационар!G58</f>
        <v>3</v>
      </c>
      <c r="F58" s="372">
        <v>0</v>
      </c>
      <c r="G58" s="372">
        <v>0</v>
      </c>
      <c r="H58" s="371">
        <f t="shared" si="41"/>
        <v>3</v>
      </c>
      <c r="I58" s="358">
        <f>SUM('Р.II.Услуги_ИТВ'!Q12:Q16)+SUM('Р.II.Услуги_ИТВ'!Q19:Q24)+SUM('Р.II.Услуги_ИТВ'!Q29:Q30)+'Р.II.Услуги_ИТВ'!Q32+SUM('Р.II.Услуги_ИТВ'!Q36:Q41)</f>
        <v>6</v>
      </c>
      <c r="J58" s="382">
        <v>0</v>
      </c>
      <c r="K58" s="382">
        <v>0</v>
      </c>
      <c r="L58" s="371">
        <f t="shared" si="42"/>
        <v>6</v>
      </c>
      <c r="M58" s="378"/>
      <c r="N58" s="376"/>
      <c r="O58" s="376"/>
      <c r="P58" s="258">
        <f t="shared" si="38"/>
      </c>
      <c r="Q58" s="258">
        <f t="shared" si="43"/>
      </c>
      <c r="R58" s="258">
        <f t="shared" si="39"/>
      </c>
      <c r="S58" s="258">
        <f t="shared" si="44"/>
      </c>
      <c r="T58" s="36"/>
      <c r="U58" s="37"/>
      <c r="V58" s="37"/>
      <c r="W58" s="40"/>
      <c r="X58" s="190"/>
      <c r="Y58" s="190"/>
      <c r="Z58" s="190"/>
      <c r="AA58" s="35"/>
    </row>
    <row r="59" spans="2:27" ht="25.5">
      <c r="B59" s="181">
        <v>7</v>
      </c>
      <c r="C59" s="627"/>
      <c r="D59" s="182" t="s">
        <v>46</v>
      </c>
      <c r="E59" s="371">
        <f>П_стационар!G66</f>
        <v>2</v>
      </c>
      <c r="F59" s="372">
        <v>1</v>
      </c>
      <c r="G59" s="372">
        <v>0</v>
      </c>
      <c r="H59" s="371">
        <f t="shared" si="41"/>
        <v>1</v>
      </c>
      <c r="I59" s="358">
        <f>SUM('Р.II.Услуги_ИТВ'!S12:S16)+SUM('Р.II.Услуги_ИТВ'!S19:S24)+SUM('Р.II.Услуги_ИТВ'!S29:S30)+'Р.II.Услуги_ИТВ'!S32+SUM('Р.II.Услуги_ИТВ'!S36:S41)</f>
        <v>14</v>
      </c>
      <c r="J59" s="382">
        <v>4</v>
      </c>
      <c r="K59" s="382">
        <v>0</v>
      </c>
      <c r="L59" s="371">
        <f t="shared" si="42"/>
        <v>10</v>
      </c>
      <c r="M59" s="378"/>
      <c r="N59" s="376"/>
      <c r="O59" s="376"/>
      <c r="P59" s="258">
        <f t="shared" si="38"/>
      </c>
      <c r="Q59" s="258">
        <f t="shared" si="43"/>
      </c>
      <c r="R59" s="258">
        <f t="shared" si="39"/>
      </c>
      <c r="S59" s="258">
        <f t="shared" si="44"/>
      </c>
      <c r="T59" s="36"/>
      <c r="U59" s="37"/>
      <c r="V59" s="37"/>
      <c r="W59" s="40"/>
      <c r="X59" s="190"/>
      <c r="Y59" s="190"/>
      <c r="Z59" s="190"/>
      <c r="AA59" s="35"/>
    </row>
    <row r="60" spans="2:27" ht="12.75">
      <c r="B60" s="181"/>
      <c r="C60" s="181"/>
      <c r="D60" s="184" t="s">
        <v>8</v>
      </c>
      <c r="E60" s="371">
        <f>П_стационар!G67</f>
        <v>5</v>
      </c>
      <c r="F60" s="372">
        <v>2</v>
      </c>
      <c r="G60" s="372">
        <v>0</v>
      </c>
      <c r="H60" s="371">
        <f t="shared" si="41"/>
        <v>3</v>
      </c>
      <c r="I60" s="371">
        <f>SUM(I53:I59)</f>
        <v>689</v>
      </c>
      <c r="J60" s="371">
        <f>SUM(J53:J59)</f>
        <v>20</v>
      </c>
      <c r="K60" s="371">
        <f>SUM(K53:K59)</f>
        <v>0</v>
      </c>
      <c r="L60" s="371">
        <f>SUM(L53:L59)</f>
        <v>669</v>
      </c>
      <c r="M60" s="379">
        <v>1094</v>
      </c>
      <c r="N60" s="380">
        <v>1094</v>
      </c>
      <c r="O60" s="374">
        <f>M60-N60</f>
        <v>0</v>
      </c>
      <c r="P60" s="258">
        <f t="shared" si="38"/>
      </c>
      <c r="Q60" s="258">
        <f>IF(F60&gt;0,IF(AND(J60&gt;=F60,N60&gt;0),"","не верно"),"")</f>
      </c>
      <c r="R60" s="258">
        <f t="shared" si="39"/>
      </c>
      <c r="S60" s="258">
        <f>IF(G60&gt;0,IF(AND(K60&gt;G60,O60&gt;0),"","не верно"),"")</f>
      </c>
      <c r="T60" s="36"/>
      <c r="U60" s="37"/>
      <c r="V60" s="37"/>
      <c r="W60" s="40"/>
      <c r="X60" s="190"/>
      <c r="Y60" s="190"/>
      <c r="Z60" s="190"/>
      <c r="AA60" s="35"/>
    </row>
    <row r="61" spans="2:27" ht="12.75">
      <c r="B61" s="199"/>
      <c r="C61" s="199"/>
      <c r="D61" s="201"/>
      <c r="E61" s="375"/>
      <c r="F61" s="375"/>
      <c r="G61" s="375"/>
      <c r="H61" s="376"/>
      <c r="I61" s="375"/>
      <c r="J61" s="376"/>
      <c r="K61" s="376"/>
      <c r="L61" s="376"/>
      <c r="M61" s="377"/>
      <c r="N61" s="377"/>
      <c r="O61" s="377"/>
      <c r="P61" s="187"/>
      <c r="Q61" s="187"/>
      <c r="R61" s="187"/>
      <c r="S61" s="187"/>
      <c r="T61" s="36"/>
      <c r="U61" s="37"/>
      <c r="V61" s="37"/>
      <c r="W61" s="40"/>
      <c r="X61" s="190"/>
      <c r="Y61" s="190"/>
      <c r="Z61" s="190"/>
      <c r="AA61" s="35"/>
    </row>
    <row r="62" spans="2:27" ht="12.75">
      <c r="B62" s="181">
        <v>1</v>
      </c>
      <c r="C62" s="628" t="s">
        <v>252</v>
      </c>
      <c r="D62" s="182" t="s">
        <v>49</v>
      </c>
      <c r="E62" s="371">
        <f>Стационар!G24</f>
        <v>2</v>
      </c>
      <c r="F62" s="372">
        <v>0</v>
      </c>
      <c r="G62" s="372">
        <v>2</v>
      </c>
      <c r="H62" s="371">
        <f aca="true" t="shared" si="45" ref="H62:H70">E62-F62-G62</f>
        <v>0</v>
      </c>
      <c r="I62" s="371">
        <f>'Р.II.Услуги_ИТВ'!G17+'Р.II.Услуги_ИТВ'!G18+'Р.II.Услуги_ИТВ'!G25+'Р.II.Услуги_ИТВ'!G26+'Р.II.Услуги_ИТВ'!G28+'Р.II.Услуги_ИТВ'!G31+'Р.II.Услуги_ИТВ'!G33+'Р.II.Услуги_ИТВ'!G34+'Р.II.Услуги_ИТВ'!G35</f>
        <v>3143</v>
      </c>
      <c r="J62" s="382">
        <v>0</v>
      </c>
      <c r="K62" s="382">
        <v>3143</v>
      </c>
      <c r="L62" s="371">
        <f aca="true" t="shared" si="46" ref="L62:L68">I62-J62-K62</f>
        <v>0</v>
      </c>
      <c r="M62" s="376"/>
      <c r="N62" s="376"/>
      <c r="O62" s="376"/>
      <c r="P62" s="258">
        <f t="shared" si="38"/>
      </c>
      <c r="Q62" s="258">
        <f>IF(F62&gt;0,IF(J62&gt;=F62,"","не верно"),"")</f>
      </c>
      <c r="R62" s="258">
        <f t="shared" si="39"/>
      </c>
      <c r="S62" s="258">
        <f>IF(G62&gt;0,IF(K62&gt;G62,"","не верно"),"")</f>
      </c>
      <c r="T62" s="36"/>
      <c r="U62" s="37"/>
      <c r="V62" s="37"/>
      <c r="W62" s="40"/>
      <c r="X62" s="190"/>
      <c r="Y62" s="190"/>
      <c r="Z62" s="190"/>
      <c r="AA62" s="35"/>
    </row>
    <row r="63" spans="2:27" ht="12.75">
      <c r="B63" s="181">
        <v>2</v>
      </c>
      <c r="C63" s="628"/>
      <c r="D63" s="182" t="s">
        <v>43</v>
      </c>
      <c r="E63" s="371">
        <f>Стационар!G37</f>
        <v>2</v>
      </c>
      <c r="F63" s="372">
        <v>0</v>
      </c>
      <c r="G63" s="372">
        <v>2</v>
      </c>
      <c r="H63" s="371">
        <f t="shared" si="45"/>
        <v>0</v>
      </c>
      <c r="I63" s="371">
        <f>'Р.II.Услуги_ИТВ'!I17+'Р.II.Услуги_ИТВ'!I18+'Р.II.Услуги_ИТВ'!I25+'Р.II.Услуги_ИТВ'!I26+'Р.II.Услуги_ИТВ'!I28+'Р.II.Услуги_ИТВ'!I31+'Р.II.Услуги_ИТВ'!I33+'Р.II.Услуги_ИТВ'!I34+'Р.II.Услуги_ИТВ'!I35</f>
        <v>1602</v>
      </c>
      <c r="J63" s="382">
        <v>0</v>
      </c>
      <c r="K63" s="382">
        <v>1602</v>
      </c>
      <c r="L63" s="371">
        <f t="shared" si="46"/>
        <v>0</v>
      </c>
      <c r="M63" s="376"/>
      <c r="N63" s="376"/>
      <c r="O63" s="376"/>
      <c r="P63" s="258">
        <f t="shared" si="38"/>
      </c>
      <c r="Q63" s="258">
        <f aca="true" t="shared" si="47" ref="Q63:Q68">IF(F63&gt;0,IF(J63&gt;=F63,"","не верно"),"")</f>
      </c>
      <c r="R63" s="258">
        <f t="shared" si="39"/>
      </c>
      <c r="S63" s="258">
        <f aca="true" t="shared" si="48" ref="S63:S68">IF(G63&gt;0,IF(K63&gt;G63,"","не верно"),"")</f>
      </c>
      <c r="T63" s="36"/>
      <c r="U63" s="37"/>
      <c r="V63" s="37"/>
      <c r="W63" s="40"/>
      <c r="X63" s="190"/>
      <c r="Y63" s="190"/>
      <c r="Z63" s="190"/>
      <c r="AA63" s="35"/>
    </row>
    <row r="64" spans="2:27" s="187" customFormat="1" ht="12.75">
      <c r="B64" s="181">
        <v>3</v>
      </c>
      <c r="C64" s="628"/>
      <c r="D64" s="182" t="s">
        <v>44</v>
      </c>
      <c r="E64" s="371">
        <f>Стационар!G43</f>
        <v>2</v>
      </c>
      <c r="F64" s="372">
        <v>0</v>
      </c>
      <c r="G64" s="372">
        <v>2</v>
      </c>
      <c r="H64" s="371">
        <f t="shared" si="45"/>
        <v>0</v>
      </c>
      <c r="I64" s="371">
        <f>'Р.II.Услуги_ИТВ'!O17+'Р.II.Услуги_ИТВ'!O18+'Р.II.Услуги_ИТВ'!O25+'Р.II.Услуги_ИТВ'!O26+'Р.II.Услуги_ИТВ'!O28+'Р.II.Услуги_ИТВ'!O31+'Р.II.Услуги_ИТВ'!O33+'Р.II.Услуги_ИТВ'!O34+'Р.II.Услуги_ИТВ'!O35</f>
        <v>91</v>
      </c>
      <c r="J64" s="382">
        <v>0</v>
      </c>
      <c r="K64" s="382">
        <v>91</v>
      </c>
      <c r="L64" s="371">
        <f t="shared" si="46"/>
        <v>0</v>
      </c>
      <c r="M64" s="376"/>
      <c r="N64" s="376"/>
      <c r="O64" s="376"/>
      <c r="P64" s="258">
        <f t="shared" si="38"/>
      </c>
      <c r="Q64" s="258">
        <f t="shared" si="47"/>
      </c>
      <c r="R64" s="258">
        <f t="shared" si="39"/>
      </c>
      <c r="S64" s="258">
        <f t="shared" si="48"/>
      </c>
      <c r="T64" s="190"/>
      <c r="U64" s="190"/>
      <c r="V64" s="190"/>
      <c r="W64" s="191"/>
      <c r="X64" s="190"/>
      <c r="Y64" s="190"/>
      <c r="Z64" s="190"/>
      <c r="AA64" s="193"/>
    </row>
    <row r="65" spans="2:27" s="187" customFormat="1" ht="12.75">
      <c r="B65" s="181">
        <v>4</v>
      </c>
      <c r="C65" s="628"/>
      <c r="D65" s="182" t="s">
        <v>45</v>
      </c>
      <c r="E65" s="371">
        <f>Стационар!G49</f>
        <v>2</v>
      </c>
      <c r="F65" s="372">
        <v>0</v>
      </c>
      <c r="G65" s="372">
        <v>2</v>
      </c>
      <c r="H65" s="371">
        <f t="shared" si="45"/>
        <v>0</v>
      </c>
      <c r="I65" s="371">
        <f>'Р.II.Услуги_ИТВ'!K17+'Р.II.Услуги_ИТВ'!K18+'Р.II.Услуги_ИТВ'!K25+'Р.II.Услуги_ИТВ'!K26+'Р.II.Услуги_ИТВ'!K28+'Р.II.Услуги_ИТВ'!K31+'Р.II.Услуги_ИТВ'!K33+'Р.II.Услуги_ИТВ'!K34+'Р.II.Услуги_ИТВ'!K35</f>
        <v>46</v>
      </c>
      <c r="J65" s="382">
        <v>0</v>
      </c>
      <c r="K65" s="382">
        <v>46</v>
      </c>
      <c r="L65" s="371">
        <f t="shared" si="46"/>
        <v>0</v>
      </c>
      <c r="M65" s="376"/>
      <c r="N65" s="376"/>
      <c r="O65" s="376"/>
      <c r="P65" s="258">
        <f t="shared" si="38"/>
      </c>
      <c r="Q65" s="258">
        <f t="shared" si="47"/>
      </c>
      <c r="R65" s="258">
        <f t="shared" si="39"/>
      </c>
      <c r="S65" s="258">
        <f t="shared" si="48"/>
      </c>
      <c r="T65" s="190"/>
      <c r="U65" s="190"/>
      <c r="V65" s="190"/>
      <c r="W65" s="191"/>
      <c r="X65" s="190"/>
      <c r="Y65" s="190"/>
      <c r="Z65" s="190"/>
      <c r="AA65" s="193"/>
    </row>
    <row r="66" spans="2:27" s="187" customFormat="1" ht="12.75">
      <c r="B66" s="181">
        <v>5</v>
      </c>
      <c r="C66" s="628"/>
      <c r="D66" s="182" t="s">
        <v>48</v>
      </c>
      <c r="E66" s="371">
        <f>Стационар!G53</f>
        <v>0</v>
      </c>
      <c r="F66" s="372">
        <v>0</v>
      </c>
      <c r="G66" s="372">
        <v>0</v>
      </c>
      <c r="H66" s="371">
        <f t="shared" si="45"/>
        <v>0</v>
      </c>
      <c r="I66" s="371">
        <f>'Р.II.Услуги_ИТВ'!M17+'Р.II.Услуги_ИТВ'!M18+'Р.II.Услуги_ИТВ'!M25+'Р.II.Услуги_ИТВ'!M26+'Р.II.Услуги_ИТВ'!M28+'Р.II.Услуги_ИТВ'!M31+'Р.II.Услуги_ИТВ'!M33+'Р.II.Услуги_ИТВ'!M34+'Р.II.Услуги_ИТВ'!M35</f>
        <v>0</v>
      </c>
      <c r="J66" s="382">
        <v>0</v>
      </c>
      <c r="K66" s="382">
        <v>0</v>
      </c>
      <c r="L66" s="371">
        <f t="shared" si="46"/>
        <v>0</v>
      </c>
      <c r="M66" s="376"/>
      <c r="N66" s="376"/>
      <c r="O66" s="376"/>
      <c r="P66" s="258">
        <f t="shared" si="38"/>
      </c>
      <c r="Q66" s="258">
        <f t="shared" si="47"/>
      </c>
      <c r="R66" s="258">
        <f t="shared" si="39"/>
      </c>
      <c r="S66" s="258">
        <f t="shared" si="48"/>
      </c>
      <c r="T66" s="190"/>
      <c r="U66" s="190"/>
      <c r="V66" s="190"/>
      <c r="W66" s="191"/>
      <c r="X66" s="190"/>
      <c r="Y66" s="190"/>
      <c r="Z66" s="190"/>
      <c r="AA66" s="193"/>
    </row>
    <row r="67" spans="2:27" s="187" customFormat="1" ht="12.75">
      <c r="B67" s="181">
        <v>6</v>
      </c>
      <c r="C67" s="628"/>
      <c r="D67" s="182" t="s">
        <v>47</v>
      </c>
      <c r="E67" s="371">
        <f>Стационар!G58</f>
        <v>2</v>
      </c>
      <c r="F67" s="372">
        <v>0</v>
      </c>
      <c r="G67" s="372">
        <v>2</v>
      </c>
      <c r="H67" s="371">
        <f t="shared" si="45"/>
        <v>0</v>
      </c>
      <c r="I67" s="371">
        <f>'Р.II.Услуги_ИТВ'!Q17+'Р.II.Услуги_ИТВ'!Q18+'Р.II.Услуги_ИТВ'!Q25+'Р.II.Услуги_ИТВ'!Q26+'Р.II.Услуги_ИТВ'!Q28+'Р.II.Услуги_ИТВ'!Q31+'Р.II.Услуги_ИТВ'!Q33+'Р.II.Услуги_ИТВ'!Q34+'Р.II.Услуги_ИТВ'!Q35</f>
        <v>47</v>
      </c>
      <c r="J67" s="382">
        <v>0</v>
      </c>
      <c r="K67" s="382">
        <v>47</v>
      </c>
      <c r="L67" s="371">
        <f t="shared" si="46"/>
        <v>0</v>
      </c>
      <c r="M67" s="376"/>
      <c r="N67" s="376"/>
      <c r="O67" s="376"/>
      <c r="P67" s="258">
        <f t="shared" si="38"/>
      </c>
      <c r="Q67" s="258">
        <f t="shared" si="47"/>
      </c>
      <c r="R67" s="258">
        <f t="shared" si="39"/>
      </c>
      <c r="S67" s="258">
        <f t="shared" si="48"/>
      </c>
      <c r="T67" s="190"/>
      <c r="U67" s="190"/>
      <c r="V67" s="190"/>
      <c r="W67" s="191"/>
      <c r="X67" s="190"/>
      <c r="Y67" s="190"/>
      <c r="Z67" s="190"/>
      <c r="AA67" s="193"/>
    </row>
    <row r="68" spans="2:27" s="187" customFormat="1" ht="25.5">
      <c r="B68" s="181">
        <v>7</v>
      </c>
      <c r="C68" s="628"/>
      <c r="D68" s="182" t="s">
        <v>46</v>
      </c>
      <c r="E68" s="371">
        <f>Стационар!G67</f>
        <v>2</v>
      </c>
      <c r="F68" s="372">
        <v>0</v>
      </c>
      <c r="G68" s="372">
        <v>2</v>
      </c>
      <c r="H68" s="371">
        <f t="shared" si="45"/>
        <v>0</v>
      </c>
      <c r="I68" s="371">
        <f>'Р.II.Услуги_ИТВ'!S17+'Р.II.Услуги_ИТВ'!S18+'Р.II.Услуги_ИТВ'!S25+'Р.II.Услуги_ИТВ'!S26+'Р.II.Услуги_ИТВ'!S28+'Р.II.Услуги_ИТВ'!S31+'Р.II.Услуги_ИТВ'!S33+'Р.II.Услуги_ИТВ'!S34+'Р.II.Услуги_ИТВ'!S35</f>
        <v>376</v>
      </c>
      <c r="J68" s="382">
        <v>0</v>
      </c>
      <c r="K68" s="382">
        <v>376</v>
      </c>
      <c r="L68" s="371">
        <f t="shared" si="46"/>
        <v>0</v>
      </c>
      <c r="M68" s="376"/>
      <c r="N68" s="376"/>
      <c r="O68" s="376"/>
      <c r="P68" s="258">
        <f t="shared" si="38"/>
      </c>
      <c r="Q68" s="258">
        <f t="shared" si="47"/>
      </c>
      <c r="R68" s="258">
        <f t="shared" si="39"/>
      </c>
      <c r="S68" s="258">
        <f t="shared" si="48"/>
      </c>
      <c r="T68" s="190"/>
      <c r="U68" s="190"/>
      <c r="V68" s="190"/>
      <c r="W68" s="191"/>
      <c r="X68" s="190"/>
      <c r="Y68" s="190"/>
      <c r="Z68" s="190"/>
      <c r="AA68" s="193"/>
    </row>
    <row r="69" spans="2:27" s="187" customFormat="1" ht="12.75">
      <c r="B69" s="181"/>
      <c r="C69" s="181"/>
      <c r="D69" s="183" t="s">
        <v>8</v>
      </c>
      <c r="E69" s="371">
        <f>Стационар!G68</f>
        <v>2</v>
      </c>
      <c r="F69" s="372">
        <v>0</v>
      </c>
      <c r="G69" s="372">
        <v>2</v>
      </c>
      <c r="H69" s="371">
        <f t="shared" si="45"/>
        <v>0</v>
      </c>
      <c r="I69" s="371">
        <f>SUM(I62:I68)</f>
        <v>5305</v>
      </c>
      <c r="J69" s="371">
        <f>SUM(J62:J68)</f>
        <v>0</v>
      </c>
      <c r="K69" s="371">
        <f>SUM(K62:K68)</f>
        <v>5305</v>
      </c>
      <c r="L69" s="371">
        <f>SUM(L62:L68)</f>
        <v>0</v>
      </c>
      <c r="M69" s="382">
        <v>197256</v>
      </c>
      <c r="N69" s="382">
        <v>0</v>
      </c>
      <c r="O69" s="371">
        <f>M69-N69</f>
        <v>197256</v>
      </c>
      <c r="P69" s="258">
        <f t="shared" si="38"/>
      </c>
      <c r="Q69" s="258">
        <f>IF(F69&gt;0,IF(AND(J69&gt;=F69,N69&gt;0),"","не верно"),"")</f>
      </c>
      <c r="R69" s="258">
        <f t="shared" si="39"/>
      </c>
      <c r="S69" s="258">
        <f>IF(G69&gt;0,IF(AND(K69&gt;G69,O69&gt;0),"","не верно"),"")</f>
      </c>
      <c r="T69" s="190"/>
      <c r="U69" s="190"/>
      <c r="V69" s="190"/>
      <c r="W69" s="191"/>
      <c r="X69" s="190"/>
      <c r="Y69" s="190"/>
      <c r="Z69" s="190"/>
      <c r="AA69" s="193"/>
    </row>
    <row r="70" spans="2:27" s="187" customFormat="1" ht="12.75">
      <c r="B70" s="181"/>
      <c r="C70" s="181"/>
      <c r="D70" s="185" t="s">
        <v>60</v>
      </c>
      <c r="E70" s="383">
        <f>'Р.II.Услуги_ИТВ'!D10</f>
        <v>151</v>
      </c>
      <c r="F70" s="384">
        <v>7</v>
      </c>
      <c r="G70" s="384">
        <v>8</v>
      </c>
      <c r="H70" s="383">
        <f t="shared" si="45"/>
        <v>136</v>
      </c>
      <c r="I70" s="383">
        <f aca="true" t="shared" si="49" ref="I70:O70">I51+I60+I69</f>
        <v>15987</v>
      </c>
      <c r="J70" s="383">
        <f t="shared" si="49"/>
        <v>642</v>
      </c>
      <c r="K70" s="383">
        <f t="shared" si="49"/>
        <v>7225</v>
      </c>
      <c r="L70" s="383">
        <f t="shared" si="49"/>
        <v>8120</v>
      </c>
      <c r="M70" s="385">
        <f t="shared" si="49"/>
        <v>248598</v>
      </c>
      <c r="N70" s="385">
        <f t="shared" si="49"/>
        <v>21468</v>
      </c>
      <c r="O70" s="385">
        <f t="shared" si="49"/>
        <v>227130</v>
      </c>
      <c r="P70" s="258">
        <f t="shared" si="38"/>
      </c>
      <c r="Q70" s="258">
        <f>IF(F70&gt;0,IF(AND(J70&gt;=F70,N70&gt;0),"","не верно"),"")</f>
      </c>
      <c r="R70" s="258">
        <f t="shared" si="39"/>
      </c>
      <c r="S70" s="258">
        <f>IF(G70&gt;0,IF(AND(K70&gt;G70,O70&gt;0),"","не верно"),"")</f>
      </c>
      <c r="T70" s="190"/>
      <c r="U70" s="190"/>
      <c r="V70" s="190"/>
      <c r="W70" s="191"/>
      <c r="X70" s="190"/>
      <c r="Y70" s="190"/>
      <c r="Z70" s="190"/>
      <c r="AA70" s="193"/>
    </row>
    <row r="71" spans="4:27" s="187" customFormat="1" ht="12.75">
      <c r="D71" s="188"/>
      <c r="E71" s="189"/>
      <c r="F71" s="189"/>
      <c r="G71" s="189"/>
      <c r="H71" s="189"/>
      <c r="I71" s="190"/>
      <c r="J71" s="190"/>
      <c r="K71" s="190"/>
      <c r="L71" s="191"/>
      <c r="M71" s="190"/>
      <c r="N71" s="190"/>
      <c r="O71" s="190"/>
      <c r="P71" s="192"/>
      <c r="Q71" s="192"/>
      <c r="R71" s="192"/>
      <c r="S71" s="192"/>
      <c r="T71" s="190"/>
      <c r="U71" s="190"/>
      <c r="V71" s="190"/>
      <c r="W71" s="191"/>
      <c r="X71" s="190"/>
      <c r="Y71" s="190"/>
      <c r="Z71" s="190"/>
      <c r="AA71" s="193"/>
    </row>
    <row r="72" spans="2:27" s="187" customFormat="1" ht="12.75" customHeight="1">
      <c r="B72" s="638"/>
      <c r="C72" s="638"/>
      <c r="D72" s="638"/>
      <c r="E72" s="632" t="s">
        <v>256</v>
      </c>
      <c r="F72" s="633"/>
      <c r="G72" s="633"/>
      <c r="H72" s="633"/>
      <c r="I72" s="633"/>
      <c r="J72" s="633"/>
      <c r="K72" s="633"/>
      <c r="L72" s="633"/>
      <c r="M72" s="633"/>
      <c r="N72" s="633"/>
      <c r="O72" s="633"/>
      <c r="P72" s="192"/>
      <c r="Q72" s="192"/>
      <c r="R72" s="192"/>
      <c r="S72" s="192"/>
      <c r="T72" s="190"/>
      <c r="U72" s="190"/>
      <c r="V72" s="190"/>
      <c r="W72" s="191"/>
      <c r="X72" s="190"/>
      <c r="Y72" s="190"/>
      <c r="Z72" s="190"/>
      <c r="AA72" s="193"/>
    </row>
    <row r="73" spans="2:27" s="187" customFormat="1" ht="12.75" customHeight="1">
      <c r="B73" s="638"/>
      <c r="C73" s="638"/>
      <c r="D73" s="638"/>
      <c r="E73" s="633"/>
      <c r="F73" s="633"/>
      <c r="G73" s="633"/>
      <c r="H73" s="633"/>
      <c r="I73" s="633"/>
      <c r="J73" s="633"/>
      <c r="K73" s="633"/>
      <c r="L73" s="633"/>
      <c r="M73" s="633"/>
      <c r="N73" s="633"/>
      <c r="O73" s="633"/>
      <c r="P73" s="192"/>
      <c r="Q73" s="192"/>
      <c r="R73" s="192"/>
      <c r="S73" s="192"/>
      <c r="T73" s="190"/>
      <c r="U73" s="190"/>
      <c r="V73" s="190"/>
      <c r="W73" s="191"/>
      <c r="X73" s="190"/>
      <c r="Y73" s="190"/>
      <c r="Z73" s="190"/>
      <c r="AA73" s="193"/>
    </row>
    <row r="74" spans="2:27" s="187" customFormat="1" ht="12.75" customHeight="1">
      <c r="B74" s="638"/>
      <c r="C74" s="638"/>
      <c r="D74" s="638"/>
      <c r="E74" s="634" t="s">
        <v>249</v>
      </c>
      <c r="F74" s="634"/>
      <c r="G74" s="634"/>
      <c r="H74" s="634"/>
      <c r="I74" s="635" t="s">
        <v>53</v>
      </c>
      <c r="J74" s="635"/>
      <c r="K74" s="635"/>
      <c r="L74" s="635"/>
      <c r="M74" s="635" t="s">
        <v>75</v>
      </c>
      <c r="N74" s="635"/>
      <c r="O74" s="635"/>
      <c r="P74" s="192"/>
      <c r="Q74" s="192"/>
      <c r="R74" s="192"/>
      <c r="S74" s="192"/>
      <c r="T74" s="190"/>
      <c r="U74" s="190"/>
      <c r="V74" s="190"/>
      <c r="W74" s="191"/>
      <c r="X74" s="190"/>
      <c r="Y74" s="190"/>
      <c r="Z74" s="190"/>
      <c r="AA74" s="193"/>
    </row>
    <row r="75" spans="2:27" s="187" customFormat="1" ht="12.75">
      <c r="B75" s="638"/>
      <c r="C75" s="638"/>
      <c r="D75" s="638"/>
      <c r="E75" s="625" t="s">
        <v>8</v>
      </c>
      <c r="F75" s="622" t="s">
        <v>30</v>
      </c>
      <c r="G75" s="622"/>
      <c r="H75" s="622"/>
      <c r="I75" s="639" t="s">
        <v>8</v>
      </c>
      <c r="J75" s="622" t="s">
        <v>30</v>
      </c>
      <c r="K75" s="622"/>
      <c r="L75" s="622"/>
      <c r="M75" s="625" t="s">
        <v>8</v>
      </c>
      <c r="N75" s="636" t="s">
        <v>30</v>
      </c>
      <c r="O75" s="636"/>
      <c r="P75" s="258"/>
      <c r="Q75" s="258" t="s">
        <v>261</v>
      </c>
      <c r="R75" s="258"/>
      <c r="S75" s="258"/>
      <c r="T75" s="190"/>
      <c r="U75" s="190"/>
      <c r="V75" s="190"/>
      <c r="W75" s="191"/>
      <c r="X75" s="190"/>
      <c r="Y75" s="190"/>
      <c r="Z75" s="190"/>
      <c r="AA75" s="193"/>
    </row>
    <row r="76" spans="2:27" s="187" customFormat="1" ht="51">
      <c r="B76" s="638"/>
      <c r="C76" s="638"/>
      <c r="D76" s="638"/>
      <c r="E76" s="625"/>
      <c r="F76" s="180" t="s">
        <v>255</v>
      </c>
      <c r="G76" s="180" t="s">
        <v>253</v>
      </c>
      <c r="H76" s="180" t="s">
        <v>59</v>
      </c>
      <c r="I76" s="639"/>
      <c r="J76" s="180" t="s">
        <v>255</v>
      </c>
      <c r="K76" s="180" t="s">
        <v>253</v>
      </c>
      <c r="L76" s="180" t="s">
        <v>59</v>
      </c>
      <c r="M76" s="625"/>
      <c r="N76" s="180" t="s">
        <v>255</v>
      </c>
      <c r="O76" s="180" t="s">
        <v>253</v>
      </c>
      <c r="P76" s="313" t="s">
        <v>336</v>
      </c>
      <c r="Q76" s="314" t="s">
        <v>301</v>
      </c>
      <c r="R76" s="314" t="s">
        <v>330</v>
      </c>
      <c r="S76" s="314" t="s">
        <v>302</v>
      </c>
      <c r="T76" s="190"/>
      <c r="U76" s="190"/>
      <c r="V76" s="190"/>
      <c r="W76" s="191"/>
      <c r="X76" s="190"/>
      <c r="Y76" s="190"/>
      <c r="Z76" s="190"/>
      <c r="AA76" s="193"/>
    </row>
    <row r="77" spans="2:27" s="187" customFormat="1" ht="12.75">
      <c r="B77" s="641" t="s">
        <v>31</v>
      </c>
      <c r="C77" s="641"/>
      <c r="D77" s="641"/>
      <c r="E77" s="47">
        <v>1</v>
      </c>
      <c r="F77" s="47">
        <v>2</v>
      </c>
      <c r="G77" s="47">
        <v>3</v>
      </c>
      <c r="H77" s="47">
        <v>4</v>
      </c>
      <c r="I77" s="47">
        <v>5</v>
      </c>
      <c r="J77" s="47">
        <v>6</v>
      </c>
      <c r="K77" s="47">
        <v>7</v>
      </c>
      <c r="L77" s="47">
        <v>8</v>
      </c>
      <c r="M77" s="47">
        <v>9</v>
      </c>
      <c r="N77" s="47">
        <v>10</v>
      </c>
      <c r="O77" s="186">
        <v>11</v>
      </c>
      <c r="R77" s="1"/>
      <c r="T77" s="190"/>
      <c r="U77" s="190"/>
      <c r="V77" s="190"/>
      <c r="W77" s="191"/>
      <c r="X77" s="190"/>
      <c r="Y77" s="190"/>
      <c r="Z77" s="190"/>
      <c r="AA77" s="193"/>
    </row>
    <row r="78" spans="2:27" s="187" customFormat="1" ht="12.75" customHeight="1">
      <c r="B78" s="181">
        <v>1</v>
      </c>
      <c r="C78" s="626" t="s">
        <v>250</v>
      </c>
      <c r="D78" s="182" t="s">
        <v>49</v>
      </c>
      <c r="E78" s="371">
        <f>Надомное!H34</f>
        <v>0</v>
      </c>
      <c r="F78" s="372"/>
      <c r="G78" s="372"/>
      <c r="H78" s="371">
        <f aca="true" t="shared" si="50" ref="H78:H85">E78-F78-G78</f>
        <v>0</v>
      </c>
      <c r="I78" s="371">
        <f>'Р.II.Услуги_семьи'!G11</f>
        <v>0</v>
      </c>
      <c r="J78" s="382"/>
      <c r="K78" s="382"/>
      <c r="L78" s="371">
        <f aca="true" t="shared" si="51" ref="L78:L84">I78-J78-K78</f>
        <v>0</v>
      </c>
      <c r="M78" s="373"/>
      <c r="N78" s="380"/>
      <c r="O78" s="374">
        <f aca="true" t="shared" si="52" ref="O78:O85">M78-N78</f>
        <v>0</v>
      </c>
      <c r="P78" s="258">
        <f>IF(E78=F78+G78+H78,"","не верно")</f>
      </c>
      <c r="Q78" s="258">
        <f aca="true" t="shared" si="53" ref="Q78:Q85">IF(F78&gt;0,IF(AND(J78&gt;=F78,N78&gt;0),"","не верно"),"")</f>
      </c>
      <c r="R78" s="258">
        <f>IF(I78=J78+K78+L78,"","не верно")</f>
      </c>
      <c r="S78" s="258">
        <f aca="true" t="shared" si="54" ref="S78:S85">IF(G78&gt;0,IF(AND(K78&gt;G78,O78&gt;0),"","не верно"),"")</f>
      </c>
      <c r="T78" s="190"/>
      <c r="U78" s="190"/>
      <c r="V78" s="190"/>
      <c r="W78" s="191"/>
      <c r="X78" s="190"/>
      <c r="Y78" s="190"/>
      <c r="Z78" s="190"/>
      <c r="AA78" s="193"/>
    </row>
    <row r="79" spans="2:27" s="187" customFormat="1" ht="12.75">
      <c r="B79" s="181">
        <v>2</v>
      </c>
      <c r="C79" s="626"/>
      <c r="D79" s="182" t="s">
        <v>43</v>
      </c>
      <c r="E79" s="371">
        <f>Надомное!H46</f>
        <v>0</v>
      </c>
      <c r="F79" s="372"/>
      <c r="G79" s="372"/>
      <c r="H79" s="371">
        <f t="shared" si="50"/>
        <v>0</v>
      </c>
      <c r="I79" s="371">
        <f>'Р.II.Услуги_семьи'!I11</f>
        <v>0</v>
      </c>
      <c r="J79" s="382"/>
      <c r="K79" s="382"/>
      <c r="L79" s="371">
        <f t="shared" si="51"/>
        <v>0</v>
      </c>
      <c r="M79" s="373"/>
      <c r="N79" s="380"/>
      <c r="O79" s="374">
        <f t="shared" si="52"/>
        <v>0</v>
      </c>
      <c r="P79" s="258">
        <f aca="true" t="shared" si="55" ref="P79:P104">IF(E79=F79+G79+H79,"","не верно")</f>
      </c>
      <c r="Q79" s="258">
        <f t="shared" si="53"/>
      </c>
      <c r="R79" s="258">
        <f aca="true" t="shared" si="56" ref="R79:R104">IF(I79=J79+K79+L79,"","не верно")</f>
      </c>
      <c r="S79" s="258">
        <f t="shared" si="54"/>
      </c>
      <c r="T79" s="190"/>
      <c r="U79" s="190"/>
      <c r="V79" s="190"/>
      <c r="W79" s="191"/>
      <c r="X79" s="190"/>
      <c r="Y79" s="190"/>
      <c r="Z79" s="190"/>
      <c r="AA79" s="193"/>
    </row>
    <row r="80" spans="2:27" s="187" customFormat="1" ht="12.75">
      <c r="B80" s="181">
        <v>3</v>
      </c>
      <c r="C80" s="626"/>
      <c r="D80" s="182" t="s">
        <v>44</v>
      </c>
      <c r="E80" s="371">
        <f>Надомное!H51</f>
        <v>0</v>
      </c>
      <c r="F80" s="372"/>
      <c r="G80" s="372"/>
      <c r="H80" s="371">
        <f t="shared" si="50"/>
        <v>0</v>
      </c>
      <c r="I80" s="371">
        <f>'Р.II.Услуги_семьи'!O11</f>
        <v>0</v>
      </c>
      <c r="J80" s="382"/>
      <c r="K80" s="382"/>
      <c r="L80" s="371">
        <f t="shared" si="51"/>
        <v>0</v>
      </c>
      <c r="M80" s="373"/>
      <c r="N80" s="380"/>
      <c r="O80" s="374">
        <f t="shared" si="52"/>
        <v>0</v>
      </c>
      <c r="P80" s="258">
        <f t="shared" si="55"/>
      </c>
      <c r="Q80" s="258">
        <f t="shared" si="53"/>
      </c>
      <c r="R80" s="258">
        <f t="shared" si="56"/>
      </c>
      <c r="S80" s="258">
        <f t="shared" si="54"/>
      </c>
      <c r="T80" s="190"/>
      <c r="U80" s="190"/>
      <c r="V80" s="190"/>
      <c r="W80" s="191"/>
      <c r="X80" s="190"/>
      <c r="Y80" s="190"/>
      <c r="Z80" s="190"/>
      <c r="AA80" s="193"/>
    </row>
    <row r="81" spans="2:27" s="187" customFormat="1" ht="12.75">
      <c r="B81" s="181">
        <v>4</v>
      </c>
      <c r="C81" s="626"/>
      <c r="D81" s="182" t="s">
        <v>45</v>
      </c>
      <c r="E81" s="371"/>
      <c r="F81" s="372"/>
      <c r="G81" s="372"/>
      <c r="H81" s="371">
        <f t="shared" si="50"/>
        <v>0</v>
      </c>
      <c r="I81" s="371">
        <f>'Р.II.Услуги_семьи'!K11</f>
        <v>0</v>
      </c>
      <c r="J81" s="382"/>
      <c r="K81" s="382"/>
      <c r="L81" s="371">
        <f t="shared" si="51"/>
        <v>0</v>
      </c>
      <c r="M81" s="373"/>
      <c r="N81" s="380"/>
      <c r="O81" s="374">
        <f t="shared" si="52"/>
        <v>0</v>
      </c>
      <c r="P81" s="258">
        <f t="shared" si="55"/>
      </c>
      <c r="Q81" s="258">
        <f t="shared" si="53"/>
      </c>
      <c r="R81" s="258">
        <f t="shared" si="56"/>
      </c>
      <c r="S81" s="258">
        <f t="shared" si="54"/>
      </c>
      <c r="T81" s="190"/>
      <c r="U81" s="190"/>
      <c r="V81" s="190"/>
      <c r="W81" s="191"/>
      <c r="X81" s="190"/>
      <c r="Y81" s="190"/>
      <c r="Z81" s="190"/>
      <c r="AA81" s="193"/>
    </row>
    <row r="82" spans="2:27" s="187" customFormat="1" ht="12.75">
      <c r="B82" s="181">
        <v>5</v>
      </c>
      <c r="C82" s="626"/>
      <c r="D82" s="182" t="s">
        <v>48</v>
      </c>
      <c r="E82" s="371"/>
      <c r="F82" s="372"/>
      <c r="G82" s="372"/>
      <c r="H82" s="371">
        <f t="shared" si="50"/>
        <v>0</v>
      </c>
      <c r="I82" s="371">
        <f>'Р.II.Услуги_семьи'!M11</f>
        <v>0</v>
      </c>
      <c r="J82" s="382"/>
      <c r="K82" s="382"/>
      <c r="L82" s="371">
        <f t="shared" si="51"/>
        <v>0</v>
      </c>
      <c r="M82" s="373"/>
      <c r="N82" s="380"/>
      <c r="O82" s="374">
        <f t="shared" si="52"/>
        <v>0</v>
      </c>
      <c r="P82" s="258">
        <f t="shared" si="55"/>
      </c>
      <c r="Q82" s="258">
        <f t="shared" si="53"/>
      </c>
      <c r="R82" s="258">
        <f t="shared" si="56"/>
      </c>
      <c r="S82" s="258">
        <f t="shared" si="54"/>
      </c>
      <c r="T82" s="190"/>
      <c r="U82" s="190"/>
      <c r="V82" s="190"/>
      <c r="W82" s="191"/>
      <c r="X82" s="190"/>
      <c r="Y82" s="190"/>
      <c r="Z82" s="190"/>
      <c r="AA82" s="193"/>
    </row>
    <row r="83" spans="2:27" s="187" customFormat="1" ht="12.75">
      <c r="B83" s="181">
        <v>6</v>
      </c>
      <c r="C83" s="626"/>
      <c r="D83" s="182" t="s">
        <v>47</v>
      </c>
      <c r="E83" s="371">
        <f>Надомное!H56</f>
        <v>0</v>
      </c>
      <c r="F83" s="372"/>
      <c r="G83" s="372"/>
      <c r="H83" s="371">
        <f t="shared" si="50"/>
        <v>0</v>
      </c>
      <c r="I83" s="371">
        <f>'Р.II.Услуги_семьи'!Q11</f>
        <v>0</v>
      </c>
      <c r="J83" s="372"/>
      <c r="K83" s="382"/>
      <c r="L83" s="371">
        <f t="shared" si="51"/>
        <v>0</v>
      </c>
      <c r="M83" s="373"/>
      <c r="N83" s="380"/>
      <c r="O83" s="374">
        <f t="shared" si="52"/>
        <v>0</v>
      </c>
      <c r="P83" s="258">
        <f t="shared" si="55"/>
      </c>
      <c r="Q83" s="258">
        <f t="shared" si="53"/>
      </c>
      <c r="R83" s="258">
        <f t="shared" si="56"/>
      </c>
      <c r="S83" s="258">
        <f t="shared" si="54"/>
      </c>
      <c r="T83" s="190"/>
      <c r="U83" s="190"/>
      <c r="V83" s="190"/>
      <c r="W83" s="191"/>
      <c r="X83" s="190"/>
      <c r="Y83" s="190"/>
      <c r="Z83" s="190"/>
      <c r="AA83" s="193"/>
    </row>
    <row r="84" spans="2:27" s="187" customFormat="1" ht="25.5">
      <c r="B84" s="181">
        <v>7</v>
      </c>
      <c r="C84" s="626"/>
      <c r="D84" s="182" t="s">
        <v>46</v>
      </c>
      <c r="E84" s="371">
        <f>Надомное!H61</f>
        <v>0</v>
      </c>
      <c r="F84" s="372"/>
      <c r="G84" s="372"/>
      <c r="H84" s="371">
        <f t="shared" si="50"/>
        <v>0</v>
      </c>
      <c r="I84" s="371">
        <f>'Р.II.Услуги_семьи'!S11</f>
        <v>0</v>
      </c>
      <c r="J84" s="382"/>
      <c r="K84" s="382"/>
      <c r="L84" s="371">
        <f t="shared" si="51"/>
        <v>0</v>
      </c>
      <c r="M84" s="373"/>
      <c r="N84" s="380"/>
      <c r="O84" s="374">
        <f t="shared" si="52"/>
        <v>0</v>
      </c>
      <c r="P84" s="258">
        <f t="shared" si="55"/>
      </c>
      <c r="Q84" s="258">
        <f t="shared" si="53"/>
      </c>
      <c r="R84" s="258">
        <f t="shared" si="56"/>
      </c>
      <c r="S84" s="258">
        <f t="shared" si="54"/>
      </c>
      <c r="T84" s="190"/>
      <c r="U84" s="190"/>
      <c r="V84" s="190"/>
      <c r="W84" s="191"/>
      <c r="X84" s="190"/>
      <c r="Y84" s="190"/>
      <c r="Z84" s="190"/>
      <c r="AA84" s="193"/>
    </row>
    <row r="85" spans="2:27" s="187" customFormat="1" ht="12.75">
      <c r="B85" s="181"/>
      <c r="C85" s="181"/>
      <c r="D85" s="183" t="s">
        <v>8</v>
      </c>
      <c r="E85" s="371">
        <f>Надомное!H62</f>
        <v>0</v>
      </c>
      <c r="F85" s="372"/>
      <c r="G85" s="372"/>
      <c r="H85" s="371">
        <f t="shared" si="50"/>
        <v>0</v>
      </c>
      <c r="I85" s="371">
        <f aca="true" t="shared" si="57" ref="I85:N85">SUM(I78:I84)</f>
        <v>0</v>
      </c>
      <c r="J85" s="371">
        <f t="shared" si="57"/>
        <v>0</v>
      </c>
      <c r="K85" s="371">
        <f t="shared" si="57"/>
        <v>0</v>
      </c>
      <c r="L85" s="371">
        <f t="shared" si="57"/>
        <v>0</v>
      </c>
      <c r="M85" s="374">
        <f t="shared" si="57"/>
        <v>0</v>
      </c>
      <c r="N85" s="374">
        <f t="shared" si="57"/>
        <v>0</v>
      </c>
      <c r="O85" s="374">
        <f t="shared" si="52"/>
        <v>0</v>
      </c>
      <c r="P85" s="258">
        <f t="shared" si="55"/>
      </c>
      <c r="Q85" s="258">
        <f t="shared" si="53"/>
      </c>
      <c r="R85" s="258">
        <f t="shared" si="56"/>
      </c>
      <c r="S85" s="258">
        <f t="shared" si="54"/>
      </c>
      <c r="T85" s="190"/>
      <c r="U85" s="190"/>
      <c r="V85" s="190"/>
      <c r="W85" s="191"/>
      <c r="X85" s="190"/>
      <c r="Y85" s="190"/>
      <c r="Z85" s="190"/>
      <c r="AA85" s="193"/>
    </row>
    <row r="86" spans="2:27" s="187" customFormat="1" ht="12.75">
      <c r="B86" s="199"/>
      <c r="C86" s="199"/>
      <c r="D86" s="200"/>
      <c r="E86" s="375"/>
      <c r="F86" s="375"/>
      <c r="G86" s="375"/>
      <c r="H86" s="376"/>
      <c r="I86" s="375"/>
      <c r="J86" s="376"/>
      <c r="K86" s="376"/>
      <c r="L86" s="376"/>
      <c r="M86" s="377"/>
      <c r="N86" s="377"/>
      <c r="O86" s="377"/>
      <c r="T86" s="190"/>
      <c r="U86" s="190"/>
      <c r="V86" s="190"/>
      <c r="W86" s="191"/>
      <c r="X86" s="190"/>
      <c r="Y86" s="190"/>
      <c r="Z86" s="190"/>
      <c r="AA86" s="193"/>
    </row>
    <row r="87" spans="2:27" s="187" customFormat="1" ht="12.75" customHeight="1">
      <c r="B87" s="181">
        <v>1</v>
      </c>
      <c r="C87" s="627" t="s">
        <v>251</v>
      </c>
      <c r="D87" s="182" t="s">
        <v>49</v>
      </c>
      <c r="E87" s="371">
        <f>П_стационар!H22</f>
        <v>91</v>
      </c>
      <c r="F87" s="372">
        <v>0</v>
      </c>
      <c r="G87" s="372">
        <v>0</v>
      </c>
      <c r="H87" s="371">
        <f aca="true" t="shared" si="58" ref="H87:H94">E87-F87-G87</f>
        <v>91</v>
      </c>
      <c r="I87" s="358">
        <f>SUM('Р.II.Услуги_семьи'!G12:G16)+SUM('Р.II.Услуги_семьи'!G19:G24)+SUM('Р.II.Услуги_семьи'!G29:G30)+'Р.II.Услуги_семьи'!G32+SUM('Р.II.Услуги_семьи'!G36:G39)</f>
        <v>2252</v>
      </c>
      <c r="J87" s="382">
        <v>0</v>
      </c>
      <c r="K87" s="382">
        <v>0</v>
      </c>
      <c r="L87" s="371">
        <f aca="true" t="shared" si="59" ref="L87:L93">I87-J87-K87</f>
        <v>2252</v>
      </c>
      <c r="M87" s="378"/>
      <c r="N87" s="376"/>
      <c r="O87" s="376"/>
      <c r="P87" s="258">
        <f t="shared" si="55"/>
      </c>
      <c r="Q87" s="258">
        <f>IF(F87&gt;0,IF(J87&gt;=F87,"","не верно"),"")</f>
      </c>
      <c r="R87" s="258">
        <f t="shared" si="56"/>
      </c>
      <c r="S87" s="258">
        <f>IF(G87&gt;0,IF(K87&gt;G87,"","не верно"),"")</f>
      </c>
      <c r="T87" s="190"/>
      <c r="U87" s="190"/>
      <c r="V87" s="190"/>
      <c r="W87" s="191"/>
      <c r="X87" s="190"/>
      <c r="Y87" s="190"/>
      <c r="Z87" s="190"/>
      <c r="AA87" s="193"/>
    </row>
    <row r="88" spans="2:27" s="187" customFormat="1" ht="12.75">
      <c r="B88" s="181">
        <v>2</v>
      </c>
      <c r="C88" s="627"/>
      <c r="D88" s="182" t="s">
        <v>43</v>
      </c>
      <c r="E88" s="371">
        <f>П_стационар!H33</f>
        <v>10</v>
      </c>
      <c r="F88" s="372">
        <v>0</v>
      </c>
      <c r="G88" s="372">
        <v>0</v>
      </c>
      <c r="H88" s="371">
        <f t="shared" si="58"/>
        <v>10</v>
      </c>
      <c r="I88" s="358">
        <f>SUM('Р.II.Услуги_семьи'!I12:I16)+SUM('Р.II.Услуги_семьи'!I19:I24)+SUM('Р.II.Услуги_семьи'!I29:I30)+'Р.II.Услуги_семьи'!I32+SUM('Р.II.Услуги_семьи'!I36:I39)</f>
        <v>72</v>
      </c>
      <c r="J88" s="382">
        <v>0</v>
      </c>
      <c r="K88" s="382">
        <v>0</v>
      </c>
      <c r="L88" s="371">
        <f t="shared" si="59"/>
        <v>72</v>
      </c>
      <c r="M88" s="378"/>
      <c r="N88" s="376"/>
      <c r="O88" s="376"/>
      <c r="P88" s="258">
        <f t="shared" si="55"/>
      </c>
      <c r="Q88" s="258">
        <f aca="true" t="shared" si="60" ref="Q88:Q93">IF(F88&gt;0,IF(J88&gt;=F88,"","не верно"),"")</f>
      </c>
      <c r="R88" s="258">
        <f t="shared" si="56"/>
      </c>
      <c r="S88" s="258">
        <f aca="true" t="shared" si="61" ref="S88:S93">IF(G88&gt;0,IF(K88&gt;G88,"","не верно"),"")</f>
      </c>
      <c r="T88" s="190"/>
      <c r="U88" s="190"/>
      <c r="V88" s="190"/>
      <c r="W88" s="191"/>
      <c r="X88" s="190"/>
      <c r="Y88" s="190"/>
      <c r="Z88" s="190"/>
      <c r="AA88" s="193"/>
    </row>
    <row r="89" spans="2:27" s="187" customFormat="1" ht="12.75">
      <c r="B89" s="181">
        <v>3</v>
      </c>
      <c r="C89" s="627"/>
      <c r="D89" s="182" t="s">
        <v>44</v>
      </c>
      <c r="E89" s="371">
        <f>П_стационар!H40</f>
        <v>82</v>
      </c>
      <c r="F89" s="372">
        <v>0</v>
      </c>
      <c r="G89" s="372">
        <v>0</v>
      </c>
      <c r="H89" s="371">
        <f t="shared" si="58"/>
        <v>82</v>
      </c>
      <c r="I89" s="358">
        <f>SUM('Р.II.Услуги_семьи'!O12:O16)+SUM('Р.II.Услуги_семьи'!O19:O24)+SUM('Р.II.Услуги_семьи'!O29:O30)+'Р.II.Услуги_семьи'!O32+SUM('Р.II.Услуги_семьи'!O36:O39)</f>
        <v>277</v>
      </c>
      <c r="J89" s="382">
        <v>0</v>
      </c>
      <c r="K89" s="382">
        <v>0</v>
      </c>
      <c r="L89" s="371">
        <f t="shared" si="59"/>
        <v>277</v>
      </c>
      <c r="M89" s="378"/>
      <c r="N89" s="376"/>
      <c r="O89" s="376"/>
      <c r="P89" s="258">
        <f t="shared" si="55"/>
      </c>
      <c r="Q89" s="258">
        <f t="shared" si="60"/>
      </c>
      <c r="R89" s="258">
        <f t="shared" si="56"/>
      </c>
      <c r="S89" s="258">
        <f t="shared" si="61"/>
      </c>
      <c r="T89" s="190"/>
      <c r="U89" s="190"/>
      <c r="V89" s="190"/>
      <c r="W89" s="191"/>
      <c r="X89" s="190"/>
      <c r="Y89" s="190"/>
      <c r="Z89" s="190"/>
      <c r="AA89" s="193"/>
    </row>
    <row r="90" spans="2:27" s="187" customFormat="1" ht="12.75">
      <c r="B90" s="181">
        <v>4</v>
      </c>
      <c r="C90" s="627"/>
      <c r="D90" s="182" t="s">
        <v>45</v>
      </c>
      <c r="E90" s="371">
        <f>П_стационар!H47</f>
        <v>101</v>
      </c>
      <c r="F90" s="372">
        <v>0</v>
      </c>
      <c r="G90" s="372">
        <v>0</v>
      </c>
      <c r="H90" s="371">
        <f t="shared" si="58"/>
        <v>101</v>
      </c>
      <c r="I90" s="358">
        <f>SUM('Р.II.Услуги_семьи'!K12:K16)+SUM('Р.II.Услуги_семьи'!K19:K24)+SUM('Р.II.Услуги_семьи'!K29:K30)+'Р.II.Услуги_семьи'!K32+SUM('Р.II.Услуги_семьи'!K36:K39)</f>
        <v>1195</v>
      </c>
      <c r="J90" s="382">
        <v>0</v>
      </c>
      <c r="K90" s="382">
        <v>0</v>
      </c>
      <c r="L90" s="371">
        <f t="shared" si="59"/>
        <v>1195</v>
      </c>
      <c r="M90" s="378"/>
      <c r="N90" s="376"/>
      <c r="O90" s="376"/>
      <c r="P90" s="258">
        <f t="shared" si="55"/>
      </c>
      <c r="Q90" s="258">
        <f t="shared" si="60"/>
      </c>
      <c r="R90" s="258">
        <f t="shared" si="56"/>
      </c>
      <c r="S90" s="258">
        <f t="shared" si="61"/>
      </c>
      <c r="T90" s="190"/>
      <c r="U90" s="190"/>
      <c r="V90" s="190"/>
      <c r="W90" s="191"/>
      <c r="X90" s="190"/>
      <c r="Y90" s="190"/>
      <c r="Z90" s="190"/>
      <c r="AA90" s="193"/>
    </row>
    <row r="91" spans="2:27" s="187" customFormat="1" ht="12.75">
      <c r="B91" s="181">
        <v>5</v>
      </c>
      <c r="C91" s="627"/>
      <c r="D91" s="182" t="s">
        <v>48</v>
      </c>
      <c r="E91" s="371">
        <f>П_стационар!H52</f>
        <v>11</v>
      </c>
      <c r="F91" s="372">
        <v>0</v>
      </c>
      <c r="G91" s="372">
        <v>0</v>
      </c>
      <c r="H91" s="371">
        <f t="shared" si="58"/>
        <v>11</v>
      </c>
      <c r="I91" s="358">
        <f>SUM('Р.II.Услуги_семьи'!M12:M16)+SUM('Р.II.Услуги_семьи'!M19:M24)+SUM('Р.II.Услуги_семьи'!M29:M30)+'Р.II.Услуги_семьи'!M32+SUM('Р.II.Услуги_семьи'!M36:M39)</f>
        <v>68</v>
      </c>
      <c r="J91" s="382">
        <v>0</v>
      </c>
      <c r="K91" s="382">
        <v>0</v>
      </c>
      <c r="L91" s="371">
        <f t="shared" si="59"/>
        <v>68</v>
      </c>
      <c r="M91" s="378"/>
      <c r="N91" s="376"/>
      <c r="O91" s="376"/>
      <c r="P91" s="258">
        <f t="shared" si="55"/>
      </c>
      <c r="Q91" s="258">
        <f t="shared" si="60"/>
      </c>
      <c r="R91" s="258">
        <f t="shared" si="56"/>
      </c>
      <c r="S91" s="258">
        <f t="shared" si="61"/>
      </c>
      <c r="T91" s="190"/>
      <c r="U91" s="190"/>
      <c r="V91" s="190"/>
      <c r="W91" s="191"/>
      <c r="X91" s="190"/>
      <c r="Y91" s="190"/>
      <c r="Z91" s="190"/>
      <c r="AA91" s="193"/>
    </row>
    <row r="92" spans="2:27" s="187" customFormat="1" ht="12.75">
      <c r="B92" s="181">
        <v>6</v>
      </c>
      <c r="C92" s="627"/>
      <c r="D92" s="182" t="s">
        <v>47</v>
      </c>
      <c r="E92" s="371">
        <f>П_стационар!H58</f>
        <v>75</v>
      </c>
      <c r="F92" s="372">
        <v>0</v>
      </c>
      <c r="G92" s="372">
        <v>0</v>
      </c>
      <c r="H92" s="371">
        <f t="shared" si="58"/>
        <v>75</v>
      </c>
      <c r="I92" s="358">
        <f>SUM('Р.II.Услуги_семьи'!Q12:Q16)+SUM('Р.II.Услуги_семьи'!Q19:Q24)+SUM('Р.II.Услуги_семьи'!Q29:Q30)+'Р.II.Услуги_семьи'!Q32+SUM('Р.II.Услуги_семьи'!Q36:Q39)</f>
        <v>75</v>
      </c>
      <c r="J92" s="382">
        <v>0</v>
      </c>
      <c r="K92" s="382">
        <v>0</v>
      </c>
      <c r="L92" s="371">
        <f t="shared" si="59"/>
        <v>75</v>
      </c>
      <c r="M92" s="378"/>
      <c r="N92" s="376"/>
      <c r="O92" s="376"/>
      <c r="P92" s="258">
        <f t="shared" si="55"/>
      </c>
      <c r="Q92" s="258">
        <f t="shared" si="60"/>
      </c>
      <c r="R92" s="258">
        <f t="shared" si="56"/>
      </c>
      <c r="S92" s="258">
        <f t="shared" si="61"/>
      </c>
      <c r="T92" s="190"/>
      <c r="U92" s="190"/>
      <c r="V92" s="190"/>
      <c r="W92" s="191"/>
      <c r="X92" s="190"/>
      <c r="Y92" s="190"/>
      <c r="Z92" s="190"/>
      <c r="AA92" s="193"/>
    </row>
    <row r="93" spans="2:27" s="187" customFormat="1" ht="25.5">
      <c r="B93" s="181">
        <v>7</v>
      </c>
      <c r="C93" s="627"/>
      <c r="D93" s="182" t="s">
        <v>46</v>
      </c>
      <c r="E93" s="371">
        <f>П_стационар!H66</f>
        <v>20</v>
      </c>
      <c r="F93" s="372">
        <v>0</v>
      </c>
      <c r="G93" s="372">
        <v>0</v>
      </c>
      <c r="H93" s="371">
        <f t="shared" si="58"/>
        <v>20</v>
      </c>
      <c r="I93" s="358">
        <f>SUM('Р.II.Услуги_семьи'!S12:S16)+SUM('Р.II.Услуги_семьи'!S19:S24)+SUM('Р.II.Услуги_семьи'!S29:S30)+'Р.II.Услуги_семьи'!S32+SUM('Р.II.Услуги_семьи'!S36:S39)</f>
        <v>207</v>
      </c>
      <c r="J93" s="382">
        <v>0</v>
      </c>
      <c r="K93" s="382">
        <v>0</v>
      </c>
      <c r="L93" s="371">
        <f t="shared" si="59"/>
        <v>207</v>
      </c>
      <c r="M93" s="378"/>
      <c r="N93" s="376"/>
      <c r="O93" s="376"/>
      <c r="P93" s="258">
        <f t="shared" si="55"/>
      </c>
      <c r="Q93" s="258">
        <f t="shared" si="60"/>
      </c>
      <c r="R93" s="258">
        <f t="shared" si="56"/>
      </c>
      <c r="S93" s="258">
        <f t="shared" si="61"/>
      </c>
      <c r="T93" s="190"/>
      <c r="U93" s="190"/>
      <c r="V93" s="190"/>
      <c r="W93" s="191"/>
      <c r="X93" s="190"/>
      <c r="Y93" s="190"/>
      <c r="Z93" s="190"/>
      <c r="AA93" s="193"/>
    </row>
    <row r="94" spans="2:27" s="187" customFormat="1" ht="12.75">
      <c r="B94" s="181"/>
      <c r="C94" s="181"/>
      <c r="D94" s="184" t="s">
        <v>8</v>
      </c>
      <c r="E94" s="371">
        <f>П_стационар!H67</f>
        <v>101</v>
      </c>
      <c r="F94" s="372">
        <v>0</v>
      </c>
      <c r="G94" s="372">
        <v>0</v>
      </c>
      <c r="H94" s="371">
        <f t="shared" si="58"/>
        <v>101</v>
      </c>
      <c r="I94" s="371">
        <f>SUM(I87:I93)</f>
        <v>4146</v>
      </c>
      <c r="J94" s="371">
        <f>SUM(J87:J93)</f>
        <v>0</v>
      </c>
      <c r="K94" s="371">
        <f>SUM(K87:K93)</f>
        <v>0</v>
      </c>
      <c r="L94" s="371">
        <f>SUM(L87:L93)</f>
        <v>4146</v>
      </c>
      <c r="M94" s="379">
        <v>0</v>
      </c>
      <c r="N94" s="380">
        <v>0</v>
      </c>
      <c r="O94" s="374">
        <f>M94-N94</f>
        <v>0</v>
      </c>
      <c r="P94" s="258">
        <f t="shared" si="55"/>
      </c>
      <c r="Q94" s="258">
        <f>IF(F94&gt;0,IF(AND(J94&gt;=F94,N94&gt;0),"","не верно"),"")</f>
      </c>
      <c r="R94" s="258">
        <f t="shared" si="56"/>
      </c>
      <c r="S94" s="258">
        <f>IF(G94&gt;0,IF(AND(K94&gt;G94,O94&gt;0),"","не верно"),"")</f>
      </c>
      <c r="T94" s="190"/>
      <c r="U94" s="190"/>
      <c r="V94" s="190"/>
      <c r="W94" s="191"/>
      <c r="X94" s="190"/>
      <c r="Y94" s="190"/>
      <c r="Z94" s="190"/>
      <c r="AA94" s="193"/>
    </row>
    <row r="95" spans="2:27" s="187" customFormat="1" ht="12.75">
      <c r="B95" s="199"/>
      <c r="C95" s="199"/>
      <c r="D95" s="201"/>
      <c r="E95" s="375"/>
      <c r="F95" s="375"/>
      <c r="G95" s="375"/>
      <c r="H95" s="376"/>
      <c r="I95" s="375"/>
      <c r="J95" s="376"/>
      <c r="K95" s="376"/>
      <c r="L95" s="376"/>
      <c r="M95" s="377"/>
      <c r="N95" s="377"/>
      <c r="O95" s="377"/>
      <c r="T95" s="190"/>
      <c r="U95" s="190"/>
      <c r="V95" s="190"/>
      <c r="W95" s="191"/>
      <c r="X95" s="190"/>
      <c r="Y95" s="190"/>
      <c r="Z95" s="190"/>
      <c r="AA95" s="193"/>
    </row>
    <row r="96" spans="2:27" s="187" customFormat="1" ht="12.75" customHeight="1">
      <c r="B96" s="181">
        <v>1</v>
      </c>
      <c r="C96" s="628" t="s">
        <v>252</v>
      </c>
      <c r="D96" s="182" t="s">
        <v>49</v>
      </c>
      <c r="E96" s="371">
        <f>Стационар!H24</f>
        <v>0</v>
      </c>
      <c r="F96" s="372"/>
      <c r="G96" s="372"/>
      <c r="H96" s="371">
        <f aca="true" t="shared" si="62" ref="H96:H104">E96-F96-G96</f>
        <v>0</v>
      </c>
      <c r="I96" s="371">
        <f>'Р.II.Услуги_семьи'!G17+'Р.II.Услуги_семьи'!G18+'Р.II.Услуги_семьи'!G25+'Р.II.Услуги_семьи'!G26+'Р.II.Услуги_семьи'!G28+'Р.II.Услуги_семьи'!G31+'Р.II.Услуги_семьи'!G33+'Р.II.Услуги_семьи'!G34+'Р.II.Услуги_семьи'!G35</f>
        <v>0</v>
      </c>
      <c r="J96" s="382"/>
      <c r="K96" s="382"/>
      <c r="L96" s="371">
        <f aca="true" t="shared" si="63" ref="L96:L102">I96-J96-K96</f>
        <v>0</v>
      </c>
      <c r="M96" s="376"/>
      <c r="N96" s="376"/>
      <c r="O96" s="376"/>
      <c r="P96" s="258">
        <f t="shared" si="55"/>
      </c>
      <c r="Q96" s="258">
        <f>IF(F96&gt;0,IF(J96&gt;=F96,"","не верно"),"")</f>
      </c>
      <c r="R96" s="258">
        <f t="shared" si="56"/>
      </c>
      <c r="S96" s="258">
        <f>IF(G96&gt;0,IF(K96&gt;G96,"","не верно"),"")</f>
      </c>
      <c r="T96" s="190"/>
      <c r="U96" s="190"/>
      <c r="V96" s="190"/>
      <c r="W96" s="191"/>
      <c r="X96" s="190"/>
      <c r="Y96" s="190"/>
      <c r="Z96" s="190"/>
      <c r="AA96" s="193"/>
    </row>
    <row r="97" spans="2:27" s="187" customFormat="1" ht="12.75">
      <c r="B97" s="181">
        <v>2</v>
      </c>
      <c r="C97" s="628"/>
      <c r="D97" s="182" t="s">
        <v>43</v>
      </c>
      <c r="E97" s="371">
        <f>Стационар!H37</f>
        <v>0</v>
      </c>
      <c r="F97" s="372"/>
      <c r="G97" s="372"/>
      <c r="H97" s="371">
        <f t="shared" si="62"/>
        <v>0</v>
      </c>
      <c r="I97" s="371">
        <f>'Р.II.Услуги_семьи'!I17+'Р.II.Услуги_семьи'!I18+'Р.II.Услуги_семьи'!I25+'Р.II.Услуги_семьи'!I26+'Р.II.Услуги_семьи'!I28+'Р.II.Услуги_семьи'!I31+'Р.II.Услуги_семьи'!I33+'Р.II.Услуги_семьи'!I34+'Р.II.Услуги_семьи'!I35</f>
        <v>0</v>
      </c>
      <c r="J97" s="382"/>
      <c r="K97" s="382"/>
      <c r="L97" s="371">
        <f t="shared" si="63"/>
        <v>0</v>
      </c>
      <c r="M97" s="376"/>
      <c r="N97" s="376"/>
      <c r="O97" s="376"/>
      <c r="P97" s="258">
        <f t="shared" si="55"/>
      </c>
      <c r="Q97" s="258">
        <f aca="true" t="shared" si="64" ref="Q97:Q102">IF(F97&gt;0,IF(J97&gt;=F97,"","не верно"),"")</f>
      </c>
      <c r="R97" s="258">
        <f t="shared" si="56"/>
      </c>
      <c r="S97" s="258">
        <f aca="true" t="shared" si="65" ref="S97:S102">IF(G97&gt;0,IF(K97&gt;G97,"","не верно"),"")</f>
      </c>
      <c r="T97" s="190"/>
      <c r="U97" s="190"/>
      <c r="V97" s="190"/>
      <c r="W97" s="191"/>
      <c r="X97" s="190"/>
      <c r="Y97" s="190"/>
      <c r="Z97" s="190"/>
      <c r="AA97" s="193"/>
    </row>
    <row r="98" spans="2:27" s="187" customFormat="1" ht="12.75">
      <c r="B98" s="181">
        <v>3</v>
      </c>
      <c r="C98" s="628"/>
      <c r="D98" s="182" t="s">
        <v>44</v>
      </c>
      <c r="E98" s="371">
        <f>Стационар!H43</f>
        <v>0</v>
      </c>
      <c r="F98" s="372"/>
      <c r="G98" s="372"/>
      <c r="H98" s="371">
        <f t="shared" si="62"/>
        <v>0</v>
      </c>
      <c r="I98" s="371">
        <f>'Р.II.Услуги_семьи'!IO17+'Р.II.Услуги_семьи'!O18+'Р.II.Услуги_семьи'!O25+'Р.II.Услуги_семьи'!O26+'Р.II.Услуги_семьи'!O28+'Р.II.Услуги_семьи'!O31+'Р.II.Услуги_семьи'!O33+'Р.II.Услуги_семьи'!O34+'Р.II.Услуги_семьи'!O35</f>
        <v>0</v>
      </c>
      <c r="J98" s="382"/>
      <c r="K98" s="382"/>
      <c r="L98" s="371">
        <f t="shared" si="63"/>
        <v>0</v>
      </c>
      <c r="M98" s="376"/>
      <c r="N98" s="376"/>
      <c r="O98" s="376"/>
      <c r="P98" s="258">
        <f t="shared" si="55"/>
      </c>
      <c r="Q98" s="258">
        <f t="shared" si="64"/>
      </c>
      <c r="R98" s="258">
        <f t="shared" si="56"/>
      </c>
      <c r="S98" s="258">
        <f t="shared" si="65"/>
      </c>
      <c r="T98" s="190"/>
      <c r="U98" s="190"/>
      <c r="V98" s="190"/>
      <c r="W98" s="191"/>
      <c r="X98" s="190"/>
      <c r="Y98" s="190"/>
      <c r="Z98" s="190"/>
      <c r="AA98" s="193"/>
    </row>
    <row r="99" spans="2:27" s="187" customFormat="1" ht="12.75">
      <c r="B99" s="181">
        <v>4</v>
      </c>
      <c r="C99" s="628"/>
      <c r="D99" s="182" t="s">
        <v>45</v>
      </c>
      <c r="E99" s="371">
        <f>Стационар!H49</f>
        <v>0</v>
      </c>
      <c r="F99" s="372"/>
      <c r="G99" s="372"/>
      <c r="H99" s="371">
        <f t="shared" si="62"/>
        <v>0</v>
      </c>
      <c r="I99" s="371">
        <f>'Р.II.Услуги_семьи'!K17+'Р.II.Услуги_семьи'!IK18+'Р.II.Услуги_семьи'!K25+'Р.II.Услуги_семьи'!K26+'Р.II.Услуги_семьи'!K28+'Р.II.Услуги_семьи'!K31+'Р.II.Услуги_семьи'!K33+'Р.II.Услуги_семьи'!K34+'Р.II.Услуги_семьи'!K35</f>
        <v>0</v>
      </c>
      <c r="J99" s="382"/>
      <c r="K99" s="382"/>
      <c r="L99" s="371">
        <f t="shared" si="63"/>
        <v>0</v>
      </c>
      <c r="M99" s="376"/>
      <c r="N99" s="376"/>
      <c r="O99" s="376"/>
      <c r="P99" s="258">
        <f t="shared" si="55"/>
      </c>
      <c r="Q99" s="258">
        <f t="shared" si="64"/>
      </c>
      <c r="R99" s="258">
        <f t="shared" si="56"/>
      </c>
      <c r="S99" s="258">
        <f t="shared" si="65"/>
      </c>
      <c r="T99" s="190"/>
      <c r="U99" s="190"/>
      <c r="V99" s="190"/>
      <c r="W99" s="191"/>
      <c r="X99" s="190"/>
      <c r="Y99" s="190"/>
      <c r="Z99" s="190"/>
      <c r="AA99" s="193"/>
    </row>
    <row r="100" spans="2:27" s="187" customFormat="1" ht="12.75">
      <c r="B100" s="181">
        <v>5</v>
      </c>
      <c r="C100" s="628"/>
      <c r="D100" s="182" t="s">
        <v>48</v>
      </c>
      <c r="E100" s="371">
        <f>Стационар!H53</f>
        <v>0</v>
      </c>
      <c r="F100" s="372"/>
      <c r="G100" s="372"/>
      <c r="H100" s="371">
        <f t="shared" si="62"/>
        <v>0</v>
      </c>
      <c r="I100" s="371">
        <f>'Р.II.Услуги_семьи'!M17+'Р.II.Услуги_семьи'!M18+'Р.II.Услуги_семьи'!M25+'Р.II.Услуги_семьи'!M26+'Р.II.Услуги_семьи'!M28+'Р.II.Услуги_семьи'!M31+'Р.II.Услуги_семьи'!M33+'Р.II.Услуги_семьи'!M34+'Р.II.Услуги_семьи'!M35</f>
        <v>0</v>
      </c>
      <c r="J100" s="382"/>
      <c r="K100" s="382"/>
      <c r="L100" s="371">
        <f t="shared" si="63"/>
        <v>0</v>
      </c>
      <c r="M100" s="376"/>
      <c r="N100" s="376"/>
      <c r="O100" s="376"/>
      <c r="P100" s="258">
        <f t="shared" si="55"/>
      </c>
      <c r="Q100" s="258">
        <f t="shared" si="64"/>
      </c>
      <c r="R100" s="258">
        <f t="shared" si="56"/>
      </c>
      <c r="S100" s="258">
        <f t="shared" si="65"/>
      </c>
      <c r="T100" s="190"/>
      <c r="U100" s="190"/>
      <c r="V100" s="190"/>
      <c r="W100" s="191"/>
      <c r="X100" s="190"/>
      <c r="Y100" s="190"/>
      <c r="Z100" s="190"/>
      <c r="AA100" s="193"/>
    </row>
    <row r="101" spans="2:27" s="187" customFormat="1" ht="12.75">
      <c r="B101" s="181">
        <v>6</v>
      </c>
      <c r="C101" s="628"/>
      <c r="D101" s="182" t="s">
        <v>47</v>
      </c>
      <c r="E101" s="371">
        <f>Стационар!H58</f>
        <v>0</v>
      </c>
      <c r="F101" s="372"/>
      <c r="G101" s="372"/>
      <c r="H101" s="371">
        <f t="shared" si="62"/>
        <v>0</v>
      </c>
      <c r="I101" s="371">
        <f>'Р.II.Услуги_семьи'!Q17+'Р.II.Услуги_семьи'!Q18+'Р.II.Услуги_семьи'!Q25+'Р.II.Услуги_семьи'!Q26+'Р.II.Услуги_семьи'!Q28+'Р.II.Услуги_семьи'!Q31+'Р.II.Услуги_семьи'!Q33+'Р.II.Услуги_семьи'!Q34+'Р.II.Услуги_семьи'!Q35</f>
        <v>0</v>
      </c>
      <c r="J101" s="382"/>
      <c r="K101" s="382"/>
      <c r="L101" s="371">
        <f t="shared" si="63"/>
        <v>0</v>
      </c>
      <c r="M101" s="376"/>
      <c r="N101" s="376"/>
      <c r="O101" s="376"/>
      <c r="P101" s="258">
        <f t="shared" si="55"/>
      </c>
      <c r="Q101" s="258">
        <f t="shared" si="64"/>
      </c>
      <c r="R101" s="258">
        <f t="shared" si="56"/>
      </c>
      <c r="S101" s="258">
        <f t="shared" si="65"/>
      </c>
      <c r="T101" s="190"/>
      <c r="U101" s="190"/>
      <c r="V101" s="190"/>
      <c r="W101" s="191"/>
      <c r="X101" s="190"/>
      <c r="Y101" s="190"/>
      <c r="Z101" s="190"/>
      <c r="AA101" s="193"/>
    </row>
    <row r="102" spans="2:27" s="187" customFormat="1" ht="25.5">
      <c r="B102" s="181">
        <v>7</v>
      </c>
      <c r="C102" s="628"/>
      <c r="D102" s="182" t="s">
        <v>46</v>
      </c>
      <c r="E102" s="371">
        <f>Стационар!H67</f>
        <v>0</v>
      </c>
      <c r="F102" s="372"/>
      <c r="G102" s="372"/>
      <c r="H102" s="371">
        <f t="shared" si="62"/>
        <v>0</v>
      </c>
      <c r="I102" s="371">
        <f>'Р.II.Услуги_семьи'!S17+'Р.II.Услуги_семьи'!S18+'Р.II.Услуги_семьи'!S25+'Р.II.Услуги_семьи'!S26+'Р.II.Услуги_семьи'!S28+'Р.II.Услуги_семьи'!S31+'Р.II.Услуги_семьи'!S33+'Р.II.Услуги_семьи'!S34+'Р.II.Услуги_семьи'!S35</f>
        <v>0</v>
      </c>
      <c r="J102" s="382"/>
      <c r="K102" s="382"/>
      <c r="L102" s="371">
        <f t="shared" si="63"/>
        <v>0</v>
      </c>
      <c r="M102" s="376"/>
      <c r="N102" s="376"/>
      <c r="O102" s="376"/>
      <c r="P102" s="258">
        <f t="shared" si="55"/>
      </c>
      <c r="Q102" s="258">
        <f t="shared" si="64"/>
      </c>
      <c r="R102" s="258">
        <f t="shared" si="56"/>
      </c>
      <c r="S102" s="258">
        <f t="shared" si="65"/>
      </c>
      <c r="T102" s="190"/>
      <c r="U102" s="190"/>
      <c r="V102" s="190"/>
      <c r="W102" s="191"/>
      <c r="X102" s="190"/>
      <c r="Y102" s="190"/>
      <c r="Z102" s="190"/>
      <c r="AA102" s="193"/>
    </row>
    <row r="103" spans="2:27" s="187" customFormat="1" ht="12.75">
      <c r="B103" s="181"/>
      <c r="C103" s="181"/>
      <c r="D103" s="183" t="s">
        <v>8</v>
      </c>
      <c r="E103" s="371">
        <f>Стационар!H68</f>
        <v>0</v>
      </c>
      <c r="F103" s="372"/>
      <c r="G103" s="372"/>
      <c r="H103" s="371">
        <f t="shared" si="62"/>
        <v>0</v>
      </c>
      <c r="I103" s="371">
        <f>SUM(I96:I102)</f>
        <v>0</v>
      </c>
      <c r="J103" s="371">
        <f>SUM(J96:J102)</f>
        <v>0</v>
      </c>
      <c r="K103" s="371">
        <f>SUM(K96:K102)</f>
        <v>0</v>
      </c>
      <c r="L103" s="371">
        <f>SUM(L96:L102)</f>
        <v>0</v>
      </c>
      <c r="M103" s="382"/>
      <c r="N103" s="382"/>
      <c r="O103" s="390">
        <f>M103-N103</f>
        <v>0</v>
      </c>
      <c r="P103" s="258">
        <f t="shared" si="55"/>
      </c>
      <c r="Q103" s="258">
        <f>IF(F103&gt;0,IF(AND(J103&gt;=F103,N103&gt;0),"","не верно"),"")</f>
      </c>
      <c r="R103" s="258">
        <f t="shared" si="56"/>
      </c>
      <c r="S103" s="258">
        <f>IF(G103&gt;0,IF(AND(K103&gt;G103,O103&gt;0),"","не верно"),"")</f>
      </c>
      <c r="T103" s="190"/>
      <c r="U103" s="190"/>
      <c r="V103" s="190"/>
      <c r="W103" s="191"/>
      <c r="X103" s="190"/>
      <c r="Y103" s="190"/>
      <c r="Z103" s="190"/>
      <c r="AA103" s="193"/>
    </row>
    <row r="104" spans="2:27" s="187" customFormat="1" ht="12.75">
      <c r="B104" s="181"/>
      <c r="C104" s="181"/>
      <c r="D104" s="185" t="s">
        <v>60</v>
      </c>
      <c r="E104" s="383">
        <f>'Р.II.Услуги_семьи'!D10+'Р.II.Услуги_семьи'!D26+'Р.II.Услуги_семьи'!D27+'Р.II.Услуги_семьи'!D31+'Р.II.Услуги_семьи'!D32+'Р.II.Услуги_семьи'!D33+'Р.II.Услуги_семьи'!D34+'Р.II.Услуги_семьи'!D35+'Р.II.Услуги_семьи'!D36+'Р.II.Услуги_семьи'!D37+'Р.II.Услуги_семьи'!D38+'Р.II.Услуги_семьи'!D39</f>
        <v>3915</v>
      </c>
      <c r="F104" s="384">
        <v>0</v>
      </c>
      <c r="G104" s="384">
        <v>0</v>
      </c>
      <c r="H104" s="383">
        <f t="shared" si="62"/>
        <v>3915</v>
      </c>
      <c r="I104" s="383">
        <f aca="true" t="shared" si="66" ref="I104:O104">I85+I94+I103</f>
        <v>4146</v>
      </c>
      <c r="J104" s="383">
        <f t="shared" si="66"/>
        <v>0</v>
      </c>
      <c r="K104" s="383">
        <f t="shared" si="66"/>
        <v>0</v>
      </c>
      <c r="L104" s="383">
        <f t="shared" si="66"/>
        <v>4146</v>
      </c>
      <c r="M104" s="385">
        <f t="shared" si="66"/>
        <v>0</v>
      </c>
      <c r="N104" s="385">
        <f t="shared" si="66"/>
        <v>0</v>
      </c>
      <c r="O104" s="385">
        <f t="shared" si="66"/>
        <v>0</v>
      </c>
      <c r="P104" s="258">
        <f t="shared" si="55"/>
      </c>
      <c r="Q104" s="258">
        <f>IF(F104&gt;0,IF(AND(J104&gt;=F104,N104&gt;0),"","не верно"),"")</f>
      </c>
      <c r="R104" s="258">
        <f t="shared" si="56"/>
      </c>
      <c r="S104" s="258">
        <f>IF(G104&gt;0,IF(AND(K104&gt;G104,O104&gt;0),"","не верно"),"")</f>
      </c>
      <c r="T104" s="190"/>
      <c r="U104" s="190"/>
      <c r="V104" s="190"/>
      <c r="W104" s="191"/>
      <c r="X104" s="190"/>
      <c r="Y104" s="190"/>
      <c r="Z104" s="190"/>
      <c r="AA104" s="193"/>
    </row>
    <row r="105" spans="4:27" s="187" customFormat="1" ht="12.75">
      <c r="D105" s="188"/>
      <c r="E105" s="189"/>
      <c r="F105" s="189"/>
      <c r="G105" s="189"/>
      <c r="H105" s="189"/>
      <c r="I105" s="190"/>
      <c r="J105" s="190"/>
      <c r="K105" s="190"/>
      <c r="L105" s="191"/>
      <c r="M105" s="190"/>
      <c r="N105" s="190"/>
      <c r="O105" s="190"/>
      <c r="P105" s="192"/>
      <c r="Q105" s="192"/>
      <c r="R105" s="192"/>
      <c r="S105" s="192"/>
      <c r="T105" s="190"/>
      <c r="U105" s="190"/>
      <c r="V105" s="190"/>
      <c r="W105" s="191"/>
      <c r="X105" s="190"/>
      <c r="Y105" s="190"/>
      <c r="Z105" s="190"/>
      <c r="AA105" s="193"/>
    </row>
    <row r="106" spans="2:27" s="187" customFormat="1" ht="12.75" customHeight="1">
      <c r="B106" s="638"/>
      <c r="C106" s="638"/>
      <c r="D106" s="638"/>
      <c r="E106" s="632" t="s">
        <v>257</v>
      </c>
      <c r="F106" s="633"/>
      <c r="G106" s="633"/>
      <c r="H106" s="633"/>
      <c r="I106" s="633"/>
      <c r="J106" s="633"/>
      <c r="K106" s="633"/>
      <c r="L106" s="633"/>
      <c r="M106" s="633"/>
      <c r="N106" s="633"/>
      <c r="O106" s="633"/>
      <c r="P106" s="192"/>
      <c r="Q106" s="192"/>
      <c r="R106" s="192"/>
      <c r="S106" s="192"/>
      <c r="T106" s="190"/>
      <c r="U106" s="190"/>
      <c r="V106" s="190"/>
      <c r="W106" s="191"/>
      <c r="X106" s="190"/>
      <c r="Y106" s="190"/>
      <c r="Z106" s="190"/>
      <c r="AA106" s="193"/>
    </row>
    <row r="107" spans="2:27" s="187" customFormat="1" ht="12.75" customHeight="1">
      <c r="B107" s="638"/>
      <c r="C107" s="638"/>
      <c r="D107" s="638"/>
      <c r="E107" s="633"/>
      <c r="F107" s="633"/>
      <c r="G107" s="633"/>
      <c r="H107" s="633"/>
      <c r="I107" s="633"/>
      <c r="J107" s="633"/>
      <c r="K107" s="633"/>
      <c r="L107" s="633"/>
      <c r="M107" s="633"/>
      <c r="N107" s="633"/>
      <c r="O107" s="633"/>
      <c r="P107" s="192"/>
      <c r="Q107" s="192"/>
      <c r="R107" s="192"/>
      <c r="S107" s="192"/>
      <c r="T107" s="190"/>
      <c r="U107" s="190"/>
      <c r="V107" s="190"/>
      <c r="W107" s="191"/>
      <c r="X107" s="190"/>
      <c r="Y107" s="190"/>
      <c r="Z107" s="190"/>
      <c r="AA107" s="193"/>
    </row>
    <row r="108" spans="2:27" s="187" customFormat="1" ht="12.75" customHeight="1">
      <c r="B108" s="638"/>
      <c r="C108" s="638"/>
      <c r="D108" s="638"/>
      <c r="E108" s="634" t="s">
        <v>249</v>
      </c>
      <c r="F108" s="634"/>
      <c r="G108" s="634"/>
      <c r="H108" s="634"/>
      <c r="I108" s="635" t="s">
        <v>53</v>
      </c>
      <c r="J108" s="635"/>
      <c r="K108" s="635"/>
      <c r="L108" s="635"/>
      <c r="M108" s="635" t="s">
        <v>75</v>
      </c>
      <c r="N108" s="635"/>
      <c r="O108" s="635"/>
      <c r="P108" s="192"/>
      <c r="Q108" s="192"/>
      <c r="R108" s="192"/>
      <c r="S108" s="192"/>
      <c r="T108" s="190"/>
      <c r="U108" s="190"/>
      <c r="V108" s="190"/>
      <c r="W108" s="191"/>
      <c r="X108" s="190"/>
      <c r="Y108" s="190"/>
      <c r="Z108" s="190"/>
      <c r="AA108" s="193"/>
    </row>
    <row r="109" spans="2:27" s="187" customFormat="1" ht="12.75">
      <c r="B109" s="638"/>
      <c r="C109" s="638"/>
      <c r="D109" s="638"/>
      <c r="E109" s="625" t="s">
        <v>8</v>
      </c>
      <c r="F109" s="622" t="s">
        <v>30</v>
      </c>
      <c r="G109" s="622"/>
      <c r="H109" s="622"/>
      <c r="I109" s="639" t="s">
        <v>8</v>
      </c>
      <c r="J109" s="622" t="s">
        <v>30</v>
      </c>
      <c r="K109" s="622"/>
      <c r="L109" s="622"/>
      <c r="M109" s="625" t="s">
        <v>8</v>
      </c>
      <c r="N109" s="636" t="s">
        <v>30</v>
      </c>
      <c r="O109" s="636"/>
      <c r="P109" s="258"/>
      <c r="Q109" s="258" t="s">
        <v>261</v>
      </c>
      <c r="R109" s="258"/>
      <c r="S109" s="258"/>
      <c r="T109" s="190"/>
      <c r="U109" s="190"/>
      <c r="V109" s="190"/>
      <c r="W109" s="191"/>
      <c r="X109" s="190"/>
      <c r="Y109" s="190"/>
      <c r="Z109" s="190"/>
      <c r="AA109" s="193"/>
    </row>
    <row r="110" spans="2:27" s="187" customFormat="1" ht="51">
      <c r="B110" s="638"/>
      <c r="C110" s="638"/>
      <c r="D110" s="638"/>
      <c r="E110" s="625"/>
      <c r="F110" s="180" t="s">
        <v>255</v>
      </c>
      <c r="G110" s="180" t="s">
        <v>253</v>
      </c>
      <c r="H110" s="180" t="s">
        <v>59</v>
      </c>
      <c r="I110" s="639"/>
      <c r="J110" s="180" t="s">
        <v>255</v>
      </c>
      <c r="K110" s="180" t="s">
        <v>253</v>
      </c>
      <c r="L110" s="180" t="s">
        <v>59</v>
      </c>
      <c r="M110" s="625"/>
      <c r="N110" s="180" t="s">
        <v>255</v>
      </c>
      <c r="O110" s="180" t="s">
        <v>253</v>
      </c>
      <c r="P110" s="313" t="s">
        <v>336</v>
      </c>
      <c r="Q110" s="314" t="s">
        <v>301</v>
      </c>
      <c r="R110" s="314" t="s">
        <v>330</v>
      </c>
      <c r="S110" s="314" t="s">
        <v>302</v>
      </c>
      <c r="T110" s="190"/>
      <c r="U110" s="190"/>
      <c r="V110" s="190"/>
      <c r="W110" s="191"/>
      <c r="X110" s="190"/>
      <c r="Y110" s="190"/>
      <c r="Z110" s="190"/>
      <c r="AA110" s="193"/>
    </row>
    <row r="111" spans="2:27" s="187" customFormat="1" ht="12.75">
      <c r="B111" s="641" t="s">
        <v>31</v>
      </c>
      <c r="C111" s="641"/>
      <c r="D111" s="641"/>
      <c r="E111" s="47">
        <v>1</v>
      </c>
      <c r="F111" s="47">
        <v>2</v>
      </c>
      <c r="G111" s="47">
        <v>3</v>
      </c>
      <c r="H111" s="47">
        <v>4</v>
      </c>
      <c r="I111" s="47">
        <v>5</v>
      </c>
      <c r="J111" s="47">
        <v>6</v>
      </c>
      <c r="K111" s="47">
        <v>7</v>
      </c>
      <c r="L111" s="47">
        <v>8</v>
      </c>
      <c r="M111" s="47">
        <v>9</v>
      </c>
      <c r="N111" s="47">
        <v>10</v>
      </c>
      <c r="O111" s="186">
        <v>11</v>
      </c>
      <c r="R111" s="1"/>
      <c r="T111" s="190"/>
      <c r="U111" s="190"/>
      <c r="V111" s="190"/>
      <c r="W111" s="191"/>
      <c r="X111" s="190"/>
      <c r="Y111" s="190"/>
      <c r="Z111" s="190"/>
      <c r="AA111" s="193"/>
    </row>
    <row r="112" spans="2:27" s="187" customFormat="1" ht="12.75">
      <c r="B112" s="181">
        <v>1</v>
      </c>
      <c r="C112" s="626" t="s">
        <v>250</v>
      </c>
      <c r="D112" s="182" t="s">
        <v>49</v>
      </c>
      <c r="E112" s="371">
        <f>Надомное!J34</f>
        <v>0</v>
      </c>
      <c r="F112" s="372"/>
      <c r="G112" s="372"/>
      <c r="H112" s="371">
        <f aca="true" t="shared" si="67" ref="H112:H119">E112-F112-G112</f>
        <v>0</v>
      </c>
      <c r="I112" s="371">
        <f>'Р.II.Услуги_другие'!G11</f>
        <v>0</v>
      </c>
      <c r="J112" s="382"/>
      <c r="K112" s="382"/>
      <c r="L112" s="371">
        <f aca="true" t="shared" si="68" ref="L112:L118">I112-J112-K112</f>
        <v>0</v>
      </c>
      <c r="M112" s="373"/>
      <c r="N112" s="380"/>
      <c r="O112" s="374">
        <f aca="true" t="shared" si="69" ref="O112:O119">M112-N112</f>
        <v>0</v>
      </c>
      <c r="P112" s="258">
        <f aca="true" t="shared" si="70" ref="P112:P119">IF(E112=F112+G112+H112,"","не верно")</f>
      </c>
      <c r="Q112" s="258">
        <f aca="true" t="shared" si="71" ref="Q112:Q119">IF(F112&gt;0,IF(AND(J112&gt;=F112,N112&gt;0),"","не верно"),"")</f>
      </c>
      <c r="R112" s="258">
        <f aca="true" t="shared" si="72" ref="R112:R119">IF(I112=J112+K112+L112,"","не верно")</f>
      </c>
      <c r="S112" s="258">
        <f aca="true" t="shared" si="73" ref="S112:S119">IF(G112&gt;0,IF(AND(K112&gt;G112,O112&gt;0),"","не верно"),"")</f>
      </c>
      <c r="T112" s="190"/>
      <c r="U112" s="190"/>
      <c r="V112" s="190"/>
      <c r="W112" s="191"/>
      <c r="X112" s="190"/>
      <c r="Y112" s="190"/>
      <c r="Z112" s="190"/>
      <c r="AA112" s="193"/>
    </row>
    <row r="113" spans="2:27" s="187" customFormat="1" ht="12.75">
      <c r="B113" s="181">
        <v>2</v>
      </c>
      <c r="C113" s="626"/>
      <c r="D113" s="182" t="s">
        <v>43</v>
      </c>
      <c r="E113" s="371">
        <f>Надомное!J46</f>
        <v>0</v>
      </c>
      <c r="F113" s="372"/>
      <c r="G113" s="372"/>
      <c r="H113" s="371">
        <f t="shared" si="67"/>
        <v>0</v>
      </c>
      <c r="I113" s="371">
        <f>'Р.II.Услуги_другие'!I11</f>
        <v>0</v>
      </c>
      <c r="J113" s="382"/>
      <c r="K113" s="382"/>
      <c r="L113" s="371">
        <f t="shared" si="68"/>
        <v>0</v>
      </c>
      <c r="M113" s="373"/>
      <c r="N113" s="380"/>
      <c r="O113" s="374">
        <f t="shared" si="69"/>
        <v>0</v>
      </c>
      <c r="P113" s="258">
        <f t="shared" si="70"/>
      </c>
      <c r="Q113" s="258">
        <f t="shared" si="71"/>
      </c>
      <c r="R113" s="258">
        <f t="shared" si="72"/>
      </c>
      <c r="S113" s="258">
        <f t="shared" si="73"/>
      </c>
      <c r="T113" s="190"/>
      <c r="U113" s="190"/>
      <c r="V113" s="190"/>
      <c r="W113" s="191"/>
      <c r="X113" s="190"/>
      <c r="Y113" s="190"/>
      <c r="Z113" s="190"/>
      <c r="AA113" s="193"/>
    </row>
    <row r="114" spans="2:27" s="187" customFormat="1" ht="12.75">
      <c r="B114" s="181">
        <v>3</v>
      </c>
      <c r="C114" s="626"/>
      <c r="D114" s="182" t="s">
        <v>44</v>
      </c>
      <c r="E114" s="371">
        <f>Надомное!J51</f>
        <v>0</v>
      </c>
      <c r="F114" s="372"/>
      <c r="G114" s="372"/>
      <c r="H114" s="371">
        <f t="shared" si="67"/>
        <v>0</v>
      </c>
      <c r="I114" s="371">
        <f>'Р.II.Услуги_другие'!O11</f>
        <v>0</v>
      </c>
      <c r="J114" s="382"/>
      <c r="K114" s="382"/>
      <c r="L114" s="371">
        <f t="shared" si="68"/>
        <v>0</v>
      </c>
      <c r="M114" s="373"/>
      <c r="N114" s="380"/>
      <c r="O114" s="374">
        <f t="shared" si="69"/>
        <v>0</v>
      </c>
      <c r="P114" s="258">
        <f t="shared" si="70"/>
      </c>
      <c r="Q114" s="258">
        <f t="shared" si="71"/>
      </c>
      <c r="R114" s="258">
        <f t="shared" si="72"/>
      </c>
      <c r="S114" s="258">
        <f t="shared" si="73"/>
      </c>
      <c r="T114" s="190"/>
      <c r="U114" s="190"/>
      <c r="V114" s="190"/>
      <c r="W114" s="191"/>
      <c r="X114" s="190"/>
      <c r="Y114" s="190"/>
      <c r="Z114" s="190"/>
      <c r="AA114" s="193"/>
    </row>
    <row r="115" spans="2:27" s="187" customFormat="1" ht="12.75">
      <c r="B115" s="181">
        <v>4</v>
      </c>
      <c r="C115" s="626"/>
      <c r="D115" s="182" t="s">
        <v>45</v>
      </c>
      <c r="E115" s="371"/>
      <c r="F115" s="372"/>
      <c r="G115" s="372"/>
      <c r="H115" s="371">
        <f t="shared" si="67"/>
        <v>0</v>
      </c>
      <c r="I115" s="371">
        <f>'Р.II.Услуги_другие'!K11</f>
        <v>0</v>
      </c>
      <c r="J115" s="382"/>
      <c r="K115" s="382"/>
      <c r="L115" s="371">
        <f t="shared" si="68"/>
        <v>0</v>
      </c>
      <c r="M115" s="373"/>
      <c r="N115" s="380"/>
      <c r="O115" s="374">
        <f t="shared" si="69"/>
        <v>0</v>
      </c>
      <c r="P115" s="258">
        <f t="shared" si="70"/>
      </c>
      <c r="Q115" s="258">
        <f t="shared" si="71"/>
      </c>
      <c r="R115" s="258">
        <f t="shared" si="72"/>
      </c>
      <c r="S115" s="258">
        <f t="shared" si="73"/>
      </c>
      <c r="T115" s="190"/>
      <c r="U115" s="190"/>
      <c r="V115" s="190"/>
      <c r="W115" s="191"/>
      <c r="X115" s="190"/>
      <c r="Y115" s="190"/>
      <c r="Z115" s="190"/>
      <c r="AA115" s="193"/>
    </row>
    <row r="116" spans="2:27" s="187" customFormat="1" ht="12.75">
      <c r="B116" s="181">
        <v>5</v>
      </c>
      <c r="C116" s="626"/>
      <c r="D116" s="182" t="s">
        <v>48</v>
      </c>
      <c r="E116" s="371"/>
      <c r="F116" s="372"/>
      <c r="G116" s="372"/>
      <c r="H116" s="371">
        <f t="shared" si="67"/>
        <v>0</v>
      </c>
      <c r="I116" s="371">
        <f>'Р.II.Услуги_другие'!M11</f>
        <v>0</v>
      </c>
      <c r="J116" s="382"/>
      <c r="K116" s="382"/>
      <c r="L116" s="371">
        <f t="shared" si="68"/>
        <v>0</v>
      </c>
      <c r="M116" s="373"/>
      <c r="N116" s="380"/>
      <c r="O116" s="374">
        <f t="shared" si="69"/>
        <v>0</v>
      </c>
      <c r="P116" s="258">
        <f t="shared" si="70"/>
      </c>
      <c r="Q116" s="258">
        <f t="shared" si="71"/>
      </c>
      <c r="R116" s="258">
        <f t="shared" si="72"/>
      </c>
      <c r="S116" s="258">
        <f t="shared" si="73"/>
      </c>
      <c r="T116" s="190"/>
      <c r="U116" s="190"/>
      <c r="V116" s="190"/>
      <c r="W116" s="191"/>
      <c r="X116" s="190"/>
      <c r="Y116" s="190"/>
      <c r="Z116" s="190"/>
      <c r="AA116" s="193"/>
    </row>
    <row r="117" spans="2:27" s="187" customFormat="1" ht="12.75">
      <c r="B117" s="181">
        <v>6</v>
      </c>
      <c r="C117" s="626"/>
      <c r="D117" s="182" t="s">
        <v>47</v>
      </c>
      <c r="E117" s="371">
        <f>Надомное!J56</f>
        <v>0</v>
      </c>
      <c r="F117" s="372"/>
      <c r="G117" s="372"/>
      <c r="H117" s="371">
        <f t="shared" si="67"/>
        <v>0</v>
      </c>
      <c r="I117" s="371">
        <f>'Р.II.Услуги_другие'!Q11</f>
        <v>0</v>
      </c>
      <c r="J117" s="372"/>
      <c r="K117" s="382"/>
      <c r="L117" s="371">
        <f t="shared" si="68"/>
        <v>0</v>
      </c>
      <c r="M117" s="373"/>
      <c r="N117" s="380"/>
      <c r="O117" s="374">
        <f t="shared" si="69"/>
        <v>0</v>
      </c>
      <c r="P117" s="258">
        <f t="shared" si="70"/>
      </c>
      <c r="Q117" s="258">
        <f t="shared" si="71"/>
      </c>
      <c r="R117" s="258">
        <f t="shared" si="72"/>
      </c>
      <c r="S117" s="258">
        <f t="shared" si="73"/>
      </c>
      <c r="T117" s="190"/>
      <c r="U117" s="190"/>
      <c r="V117" s="190"/>
      <c r="W117" s="191"/>
      <c r="X117" s="190"/>
      <c r="Y117" s="190"/>
      <c r="Z117" s="190"/>
      <c r="AA117" s="193"/>
    </row>
    <row r="118" spans="2:27" s="187" customFormat="1" ht="25.5">
      <c r="B118" s="181">
        <v>7</v>
      </c>
      <c r="C118" s="626"/>
      <c r="D118" s="182" t="s">
        <v>46</v>
      </c>
      <c r="E118" s="371">
        <f>Надомное!J61</f>
        <v>0</v>
      </c>
      <c r="F118" s="372"/>
      <c r="G118" s="372"/>
      <c r="H118" s="371">
        <f t="shared" si="67"/>
        <v>0</v>
      </c>
      <c r="I118" s="371">
        <f>'Р.II.Услуги_другие'!S11</f>
        <v>0</v>
      </c>
      <c r="J118" s="382"/>
      <c r="K118" s="382"/>
      <c r="L118" s="371">
        <f t="shared" si="68"/>
        <v>0</v>
      </c>
      <c r="M118" s="373"/>
      <c r="N118" s="380"/>
      <c r="O118" s="374">
        <f t="shared" si="69"/>
        <v>0</v>
      </c>
      <c r="P118" s="258">
        <f t="shared" si="70"/>
      </c>
      <c r="Q118" s="258">
        <f t="shared" si="71"/>
      </c>
      <c r="R118" s="258">
        <f t="shared" si="72"/>
      </c>
      <c r="S118" s="258">
        <f t="shared" si="73"/>
      </c>
      <c r="T118" s="190"/>
      <c r="U118" s="190"/>
      <c r="V118" s="190"/>
      <c r="W118" s="191"/>
      <c r="X118" s="190"/>
      <c r="Y118" s="190"/>
      <c r="Z118" s="190"/>
      <c r="AA118" s="193"/>
    </row>
    <row r="119" spans="2:27" s="187" customFormat="1" ht="12.75">
      <c r="B119" s="181"/>
      <c r="C119" s="181"/>
      <c r="D119" s="183" t="s">
        <v>8</v>
      </c>
      <c r="E119" s="371">
        <f>Надомное!J62</f>
        <v>0</v>
      </c>
      <c r="F119" s="372"/>
      <c r="G119" s="372"/>
      <c r="H119" s="371">
        <f t="shared" si="67"/>
        <v>0</v>
      </c>
      <c r="I119" s="371">
        <f aca="true" t="shared" si="74" ref="I119:N119">SUM(I112:I118)</f>
        <v>0</v>
      </c>
      <c r="J119" s="371">
        <f t="shared" si="74"/>
        <v>0</v>
      </c>
      <c r="K119" s="371">
        <f t="shared" si="74"/>
        <v>0</v>
      </c>
      <c r="L119" s="371">
        <f t="shared" si="74"/>
        <v>0</v>
      </c>
      <c r="M119" s="374">
        <f t="shared" si="74"/>
        <v>0</v>
      </c>
      <c r="N119" s="374">
        <f t="shared" si="74"/>
        <v>0</v>
      </c>
      <c r="O119" s="374">
        <f t="shared" si="69"/>
        <v>0</v>
      </c>
      <c r="P119" s="258">
        <f t="shared" si="70"/>
      </c>
      <c r="Q119" s="258">
        <f t="shared" si="71"/>
      </c>
      <c r="R119" s="258">
        <f t="shared" si="72"/>
      </c>
      <c r="S119" s="258">
        <f t="shared" si="73"/>
      </c>
      <c r="T119" s="190"/>
      <c r="U119" s="190"/>
      <c r="V119" s="190"/>
      <c r="W119" s="191"/>
      <c r="X119" s="190"/>
      <c r="Y119" s="190"/>
      <c r="Z119" s="190"/>
      <c r="AA119" s="193"/>
    </row>
    <row r="120" spans="2:27" s="187" customFormat="1" ht="12.75">
      <c r="B120" s="199"/>
      <c r="C120" s="199"/>
      <c r="D120" s="200"/>
      <c r="E120" s="375"/>
      <c r="F120" s="375"/>
      <c r="G120" s="375"/>
      <c r="H120" s="376"/>
      <c r="I120" s="375"/>
      <c r="J120" s="376"/>
      <c r="K120" s="376"/>
      <c r="L120" s="376"/>
      <c r="M120" s="377"/>
      <c r="N120" s="377"/>
      <c r="O120" s="377"/>
      <c r="T120" s="190"/>
      <c r="U120" s="190"/>
      <c r="V120" s="190"/>
      <c r="W120" s="191"/>
      <c r="X120" s="190"/>
      <c r="Y120" s="190"/>
      <c r="Z120" s="190"/>
      <c r="AA120" s="193"/>
    </row>
    <row r="121" spans="2:27" s="187" customFormat="1" ht="12.75">
      <c r="B121" s="181">
        <v>1</v>
      </c>
      <c r="C121" s="627" t="s">
        <v>251</v>
      </c>
      <c r="D121" s="182" t="s">
        <v>49</v>
      </c>
      <c r="E121" s="371">
        <f>П_стационар!J22</f>
        <v>0</v>
      </c>
      <c r="F121" s="372"/>
      <c r="G121" s="372"/>
      <c r="H121" s="371">
        <f aca="true" t="shared" si="75" ref="H121:H128">E121-F121-G121</f>
        <v>0</v>
      </c>
      <c r="I121" s="371">
        <f>SUM('Р.II.Услуги_другие'!G12:G16)+SUM('Р.II.Услуги_другие'!G19:G24)+SUM('Р.II.Услуги_другие'!G29:G30)+'Р.II.Услуги_другие'!G32+SUM('Р.II.Услуги_другие'!G36:G41)</f>
        <v>0</v>
      </c>
      <c r="J121" s="382"/>
      <c r="K121" s="382"/>
      <c r="L121" s="371">
        <f aca="true" t="shared" si="76" ref="L121:L127">I121-J121-K121</f>
        <v>0</v>
      </c>
      <c r="M121" s="378"/>
      <c r="N121" s="376"/>
      <c r="O121" s="376"/>
      <c r="P121" s="258">
        <f aca="true" t="shared" si="77" ref="P121:P128">IF(E121=F121+G121+H121,"","не верно")</f>
      </c>
      <c r="Q121" s="258">
        <f>IF(F121&gt;0,IF(J121&gt;=F121,"","не верно"),"")</f>
      </c>
      <c r="R121" s="258">
        <f aca="true" t="shared" si="78" ref="R121:R128">IF(I121=J121+K121+L121,"","не верно")</f>
      </c>
      <c r="S121" s="258">
        <f>IF(G121&gt;0,IF(K121&gt;G121,"","не верно"),"")</f>
      </c>
      <c r="T121" s="190"/>
      <c r="U121" s="190"/>
      <c r="V121" s="190"/>
      <c r="W121" s="191"/>
      <c r="X121" s="190"/>
      <c r="Y121" s="190"/>
      <c r="Z121" s="190"/>
      <c r="AA121" s="193"/>
    </row>
    <row r="122" spans="2:27" s="187" customFormat="1" ht="12.75">
      <c r="B122" s="181">
        <v>2</v>
      </c>
      <c r="C122" s="627"/>
      <c r="D122" s="182" t="s">
        <v>43</v>
      </c>
      <c r="E122" s="371">
        <f>П_стационар!J33</f>
        <v>0</v>
      </c>
      <c r="F122" s="372"/>
      <c r="G122" s="372"/>
      <c r="H122" s="371">
        <f t="shared" si="75"/>
        <v>0</v>
      </c>
      <c r="I122" s="371">
        <f>SUM('Р.II.Услуги_другие'!I12:I16)+SUM('Р.II.Услуги_другие'!I19:I24)+SUM('Р.II.Услуги_другие'!I29:I30)+'Р.II.Услуги_другие'!I32+SUM('Р.II.Услуги_другие'!I36:I41)</f>
        <v>0</v>
      </c>
      <c r="J122" s="382"/>
      <c r="K122" s="382"/>
      <c r="L122" s="371">
        <f t="shared" si="76"/>
        <v>0</v>
      </c>
      <c r="M122" s="378"/>
      <c r="N122" s="376"/>
      <c r="O122" s="376"/>
      <c r="P122" s="258">
        <f t="shared" si="77"/>
      </c>
      <c r="Q122" s="258">
        <f aca="true" t="shared" si="79" ref="Q122:Q127">IF(F122&gt;0,IF(J122&gt;=F122,"","не верно"),"")</f>
      </c>
      <c r="R122" s="258">
        <f t="shared" si="78"/>
      </c>
      <c r="S122" s="258">
        <f aca="true" t="shared" si="80" ref="S122:S127">IF(G122&gt;0,IF(K122&gt;G122,"","не верно"),"")</f>
      </c>
      <c r="T122" s="190"/>
      <c r="U122" s="190"/>
      <c r="V122" s="190"/>
      <c r="W122" s="191"/>
      <c r="X122" s="190"/>
      <c r="Y122" s="190"/>
      <c r="Z122" s="190"/>
      <c r="AA122" s="193"/>
    </row>
    <row r="123" spans="2:27" s="187" customFormat="1" ht="12.75">
      <c r="B123" s="181">
        <v>3</v>
      </c>
      <c r="C123" s="627"/>
      <c r="D123" s="182" t="s">
        <v>44</v>
      </c>
      <c r="E123" s="371">
        <f>П_стационар!J40</f>
        <v>0</v>
      </c>
      <c r="F123" s="372"/>
      <c r="G123" s="372"/>
      <c r="H123" s="371">
        <f t="shared" si="75"/>
        <v>0</v>
      </c>
      <c r="I123" s="371">
        <f>SUM('Р.II.Услуги_другие'!O12:O16)+SUM('Р.II.Услуги_другие'!O19:O24)+SUM('Р.II.Услуги_другие'!O29:O30)+'Р.II.Услуги_другие'!O32+SUM('Р.II.Услуги_другие'!O36:O41)</f>
        <v>0</v>
      </c>
      <c r="J123" s="382"/>
      <c r="K123" s="382"/>
      <c r="L123" s="371">
        <f t="shared" si="76"/>
        <v>0</v>
      </c>
      <c r="M123" s="378"/>
      <c r="N123" s="376"/>
      <c r="O123" s="376"/>
      <c r="P123" s="258">
        <f t="shared" si="77"/>
      </c>
      <c r="Q123" s="258">
        <f t="shared" si="79"/>
      </c>
      <c r="R123" s="258">
        <f t="shared" si="78"/>
      </c>
      <c r="S123" s="258">
        <f t="shared" si="80"/>
      </c>
      <c r="T123" s="190"/>
      <c r="U123" s="190"/>
      <c r="V123" s="190"/>
      <c r="W123" s="191"/>
      <c r="X123" s="190"/>
      <c r="Y123" s="190"/>
      <c r="Z123" s="190"/>
      <c r="AA123" s="193"/>
    </row>
    <row r="124" spans="2:27" s="187" customFormat="1" ht="12.75">
      <c r="B124" s="181">
        <v>4</v>
      </c>
      <c r="C124" s="627"/>
      <c r="D124" s="182" t="s">
        <v>45</v>
      </c>
      <c r="E124" s="371">
        <f>П_стационар!J47</f>
        <v>0</v>
      </c>
      <c r="F124" s="372"/>
      <c r="G124" s="372"/>
      <c r="H124" s="371">
        <f t="shared" si="75"/>
        <v>0</v>
      </c>
      <c r="I124" s="371">
        <f>SUM('Р.II.Услуги_другие'!K12:K16)+SUM('Р.II.Услуги_другие'!K19:K24)+SUM('Р.II.Услуги_другие'!K29:K30)+'Р.II.Услуги_другие'!K32+SUM('Р.II.Услуги_другие'!K36:K41)</f>
        <v>0</v>
      </c>
      <c r="J124" s="382"/>
      <c r="K124" s="382"/>
      <c r="L124" s="371">
        <f t="shared" si="76"/>
        <v>0</v>
      </c>
      <c r="M124" s="378"/>
      <c r="N124" s="376"/>
      <c r="O124" s="376"/>
      <c r="P124" s="258">
        <f t="shared" si="77"/>
      </c>
      <c r="Q124" s="258">
        <f t="shared" si="79"/>
      </c>
      <c r="R124" s="258">
        <f t="shared" si="78"/>
      </c>
      <c r="S124" s="258">
        <f t="shared" si="80"/>
      </c>
      <c r="T124" s="190"/>
      <c r="U124" s="190"/>
      <c r="V124" s="190"/>
      <c r="W124" s="191"/>
      <c r="X124" s="190"/>
      <c r="Y124" s="190"/>
      <c r="Z124" s="190"/>
      <c r="AA124" s="193"/>
    </row>
    <row r="125" spans="2:27" s="187" customFormat="1" ht="12.75">
      <c r="B125" s="181">
        <v>5</v>
      </c>
      <c r="C125" s="627"/>
      <c r="D125" s="182" t="s">
        <v>48</v>
      </c>
      <c r="E125" s="371">
        <f>П_стационар!J52</f>
        <v>0</v>
      </c>
      <c r="F125" s="372"/>
      <c r="G125" s="372"/>
      <c r="H125" s="371">
        <f t="shared" si="75"/>
        <v>0</v>
      </c>
      <c r="I125" s="371">
        <f>SUM('Р.II.Услуги_другие'!M12:M16)+SUM('Р.II.Услуги_другие'!M19:M24)+SUM('Р.II.Услуги_другие'!M29:M30)+'Р.II.Услуги_другие'!M32+SUM('Р.II.Услуги_другие'!M36:M41)</f>
        <v>0</v>
      </c>
      <c r="J125" s="382"/>
      <c r="K125" s="382"/>
      <c r="L125" s="371">
        <f t="shared" si="76"/>
        <v>0</v>
      </c>
      <c r="M125" s="378"/>
      <c r="N125" s="376"/>
      <c r="O125" s="376"/>
      <c r="P125" s="258">
        <f t="shared" si="77"/>
      </c>
      <c r="Q125" s="258">
        <f t="shared" si="79"/>
      </c>
      <c r="R125" s="258">
        <f t="shared" si="78"/>
      </c>
      <c r="S125" s="258">
        <f t="shared" si="80"/>
      </c>
      <c r="T125" s="190"/>
      <c r="U125" s="190"/>
      <c r="V125" s="190"/>
      <c r="W125" s="191"/>
      <c r="X125" s="190"/>
      <c r="Y125" s="190"/>
      <c r="Z125" s="190"/>
      <c r="AA125" s="193"/>
    </row>
    <row r="126" spans="2:27" s="187" customFormat="1" ht="12.75">
      <c r="B126" s="181">
        <v>6</v>
      </c>
      <c r="C126" s="627"/>
      <c r="D126" s="182" t="s">
        <v>47</v>
      </c>
      <c r="E126" s="371">
        <f>П_стационар!J58</f>
        <v>0</v>
      </c>
      <c r="F126" s="372"/>
      <c r="G126" s="372"/>
      <c r="H126" s="371">
        <f t="shared" si="75"/>
        <v>0</v>
      </c>
      <c r="I126" s="371">
        <f>SUM('Р.II.Услуги_другие'!Q12:Q16)+SUM('Р.II.Услуги_другие'!Q19:Q24)+SUM('Р.II.Услуги_другие'!Q29:Q30)+'Р.II.Услуги_другие'!Q32+SUM('Р.II.Услуги_другие'!Q36:Q41)</f>
        <v>0</v>
      </c>
      <c r="J126" s="382"/>
      <c r="K126" s="382"/>
      <c r="L126" s="371">
        <f t="shared" si="76"/>
        <v>0</v>
      </c>
      <c r="M126" s="378"/>
      <c r="N126" s="376"/>
      <c r="O126" s="376"/>
      <c r="P126" s="258">
        <f t="shared" si="77"/>
      </c>
      <c r="Q126" s="258">
        <f t="shared" si="79"/>
      </c>
      <c r="R126" s="258">
        <f t="shared" si="78"/>
      </c>
      <c r="S126" s="258">
        <f t="shared" si="80"/>
      </c>
      <c r="T126" s="190"/>
      <c r="U126" s="190"/>
      <c r="V126" s="190"/>
      <c r="W126" s="191"/>
      <c r="X126" s="190"/>
      <c r="Y126" s="190"/>
      <c r="Z126" s="190"/>
      <c r="AA126" s="193"/>
    </row>
    <row r="127" spans="2:27" s="187" customFormat="1" ht="25.5">
      <c r="B127" s="181">
        <v>7</v>
      </c>
      <c r="C127" s="627"/>
      <c r="D127" s="182" t="s">
        <v>46</v>
      </c>
      <c r="E127" s="371">
        <f>П_стационар!J66</f>
        <v>0</v>
      </c>
      <c r="F127" s="372"/>
      <c r="G127" s="372"/>
      <c r="H127" s="371">
        <f t="shared" si="75"/>
        <v>0</v>
      </c>
      <c r="I127" s="371">
        <f>SUM('Р.II.Услуги_другие'!S12:S16)+SUM('Р.II.Услуги_другие'!S19:S24)+SUM('Р.II.Услуги_другие'!S29:S30)+'Р.II.Услуги_другие'!S32+SUM('Р.II.Услуги_другие'!S36:S41)</f>
        <v>0</v>
      </c>
      <c r="J127" s="382"/>
      <c r="K127" s="382"/>
      <c r="L127" s="371">
        <f t="shared" si="76"/>
        <v>0</v>
      </c>
      <c r="M127" s="378"/>
      <c r="N127" s="376"/>
      <c r="O127" s="376"/>
      <c r="P127" s="258">
        <f t="shared" si="77"/>
      </c>
      <c r="Q127" s="258">
        <f t="shared" si="79"/>
      </c>
      <c r="R127" s="258">
        <f t="shared" si="78"/>
      </c>
      <c r="S127" s="258">
        <f t="shared" si="80"/>
      </c>
      <c r="T127" s="190"/>
      <c r="U127" s="190"/>
      <c r="V127" s="190"/>
      <c r="W127" s="191"/>
      <c r="X127" s="190"/>
      <c r="Y127" s="190"/>
      <c r="Z127" s="190"/>
      <c r="AA127" s="193"/>
    </row>
    <row r="128" spans="2:27" s="187" customFormat="1" ht="12.75">
      <c r="B128" s="181"/>
      <c r="C128" s="181"/>
      <c r="D128" s="184" t="s">
        <v>8</v>
      </c>
      <c r="E128" s="371">
        <f>П_стационар!J67</f>
        <v>0</v>
      </c>
      <c r="F128" s="372"/>
      <c r="G128" s="372"/>
      <c r="H128" s="371">
        <f t="shared" si="75"/>
        <v>0</v>
      </c>
      <c r="I128" s="371">
        <f>SUM(I121:I127)</f>
        <v>0</v>
      </c>
      <c r="J128" s="371">
        <f>SUM(J121:J127)</f>
        <v>0</v>
      </c>
      <c r="K128" s="371">
        <f>SUM(K121:K127)</f>
        <v>0</v>
      </c>
      <c r="L128" s="371">
        <f>SUM(L121:L127)</f>
        <v>0</v>
      </c>
      <c r="M128" s="379"/>
      <c r="N128" s="380"/>
      <c r="O128" s="374">
        <f>M128-N128</f>
        <v>0</v>
      </c>
      <c r="P128" s="258">
        <f t="shared" si="77"/>
      </c>
      <c r="Q128" s="258">
        <f>IF(F128&gt;0,IF(AND(J128&gt;=F128,N128&gt;0),"","не верно"),"")</f>
      </c>
      <c r="R128" s="258">
        <f t="shared" si="78"/>
      </c>
      <c r="S128" s="258">
        <f>IF(G128&gt;0,IF(AND(K128&gt;G128,O128&gt;0),"","не верно"),"")</f>
      </c>
      <c r="T128" s="190"/>
      <c r="U128" s="190"/>
      <c r="V128" s="190"/>
      <c r="W128" s="191"/>
      <c r="X128" s="190"/>
      <c r="Y128" s="190"/>
      <c r="Z128" s="190"/>
      <c r="AA128" s="193"/>
    </row>
    <row r="129" spans="2:27" s="187" customFormat="1" ht="12.75">
      <c r="B129" s="199"/>
      <c r="C129" s="199"/>
      <c r="D129" s="201"/>
      <c r="E129" s="375"/>
      <c r="F129" s="375"/>
      <c r="G129" s="375"/>
      <c r="H129" s="376"/>
      <c r="I129" s="375"/>
      <c r="J129" s="376"/>
      <c r="K129" s="376"/>
      <c r="L129" s="376"/>
      <c r="M129" s="381"/>
      <c r="N129" s="381"/>
      <c r="O129" s="377"/>
      <c r="T129" s="190"/>
      <c r="U129" s="190"/>
      <c r="V129" s="190"/>
      <c r="W129" s="191"/>
      <c r="X129" s="190"/>
      <c r="Y129" s="190"/>
      <c r="Z129" s="190"/>
      <c r="AA129" s="193"/>
    </row>
    <row r="130" spans="2:27" s="187" customFormat="1" ht="12.75">
      <c r="B130" s="181">
        <v>1</v>
      </c>
      <c r="C130" s="628" t="s">
        <v>252</v>
      </c>
      <c r="D130" s="182" t="s">
        <v>49</v>
      </c>
      <c r="E130" s="371">
        <f>Стационар!J24</f>
        <v>0</v>
      </c>
      <c r="F130" s="372"/>
      <c r="G130" s="372"/>
      <c r="H130" s="371">
        <f aca="true" t="shared" si="81" ref="H130:H138">E130-F130-G130</f>
        <v>0</v>
      </c>
      <c r="I130" s="371">
        <f>'Р.II.Услуги_другие'!G17+'Р.II.Услуги_другие'!G18+'Р.II.Услуги_другие'!G25+'Р.II.Услуги_другие'!G26+'Р.II.Услуги_другие'!G28+'Р.II.Услуги_другие'!G31+'Р.II.Услуги_другие'!G33+'Р.II.Услуги_другие'!G34+'Р.II.Услуги_другие'!G35</f>
        <v>0</v>
      </c>
      <c r="J130" s="382"/>
      <c r="K130" s="382"/>
      <c r="L130" s="371">
        <f aca="true" t="shared" si="82" ref="L130:L136">I130-J130-K130</f>
        <v>0</v>
      </c>
      <c r="M130" s="376"/>
      <c r="N130" s="376"/>
      <c r="O130" s="376"/>
      <c r="P130" s="258">
        <f aca="true" t="shared" si="83" ref="P130:P138">IF(E130=F130+G130+H130,"","не верно")</f>
      </c>
      <c r="Q130" s="258">
        <f>IF(F130&gt;0,IF(J130&gt;=F130,"","не верно"),"")</f>
      </c>
      <c r="R130" s="258">
        <f aca="true" t="shared" si="84" ref="R130:R138">IF(I130=J130+K130+L130,"","не верно")</f>
      </c>
      <c r="S130" s="258">
        <f>IF(G130&gt;0,IF(K130&gt;G130,"","не верно"),"")</f>
      </c>
      <c r="T130" s="190"/>
      <c r="U130" s="190"/>
      <c r="V130" s="190"/>
      <c r="W130" s="191"/>
      <c r="X130" s="190"/>
      <c r="Y130" s="190"/>
      <c r="Z130" s="190"/>
      <c r="AA130" s="193"/>
    </row>
    <row r="131" spans="2:27" s="187" customFormat="1" ht="12.75">
      <c r="B131" s="181">
        <v>2</v>
      </c>
      <c r="C131" s="628"/>
      <c r="D131" s="182" t="s">
        <v>43</v>
      </c>
      <c r="E131" s="371">
        <f>Стационар!J37</f>
        <v>0</v>
      </c>
      <c r="F131" s="372"/>
      <c r="G131" s="372"/>
      <c r="H131" s="371">
        <f t="shared" si="81"/>
        <v>0</v>
      </c>
      <c r="I131" s="371">
        <f>'Р.II.Услуги_другие'!I17+'Р.II.Услуги_другие'!I18+'Р.II.Услуги_другие'!I25+'Р.II.Услуги_другие'!I26+'Р.II.Услуги_другие'!I28+'Р.II.Услуги_другие'!I31+'Р.II.Услуги_другие'!I33+'Р.II.Услуги_другие'!I34+'Р.II.Услуги_другие'!I35</f>
        <v>0</v>
      </c>
      <c r="J131" s="382"/>
      <c r="K131" s="382"/>
      <c r="L131" s="371">
        <f t="shared" si="82"/>
        <v>0</v>
      </c>
      <c r="M131" s="376"/>
      <c r="N131" s="376"/>
      <c r="O131" s="376"/>
      <c r="P131" s="258">
        <f t="shared" si="83"/>
      </c>
      <c r="Q131" s="258">
        <f aca="true" t="shared" si="85" ref="Q131:Q136">IF(F131&gt;0,IF(J131&gt;=F131,"","не верно"),"")</f>
      </c>
      <c r="R131" s="258">
        <f t="shared" si="84"/>
      </c>
      <c r="S131" s="258">
        <f aca="true" t="shared" si="86" ref="S131:S136">IF(G131&gt;0,IF(K131&gt;G131,"","не верно"),"")</f>
      </c>
      <c r="T131" s="190"/>
      <c r="U131" s="190"/>
      <c r="V131" s="190"/>
      <c r="W131" s="191"/>
      <c r="X131" s="190"/>
      <c r="Y131" s="190"/>
      <c r="Z131" s="190"/>
      <c r="AA131" s="193"/>
    </row>
    <row r="132" spans="2:19" ht="12.75">
      <c r="B132" s="181">
        <v>3</v>
      </c>
      <c r="C132" s="628"/>
      <c r="D132" s="182" t="s">
        <v>44</v>
      </c>
      <c r="E132" s="371">
        <f>Стационар!J43</f>
        <v>0</v>
      </c>
      <c r="F132" s="372"/>
      <c r="G132" s="372"/>
      <c r="H132" s="371">
        <f t="shared" si="81"/>
        <v>0</v>
      </c>
      <c r="I132" s="371">
        <f>'Р.II.Услуги_другие'!IO17+'Р.II.Услуги_другие'!O18+'Р.II.Услуги_другие'!O25+'Р.II.Услуги_другие'!O26+'Р.II.Услуги_другие'!O28+'Р.II.Услуги_другие'!O31+'Р.II.Услуги_другие'!O33+'Р.II.Услуги_другие'!O34+'Р.II.Услуги_другие'!O35</f>
        <v>0</v>
      </c>
      <c r="J132" s="382"/>
      <c r="K132" s="382"/>
      <c r="L132" s="371">
        <f t="shared" si="82"/>
        <v>0</v>
      </c>
      <c r="M132" s="376"/>
      <c r="N132" s="376"/>
      <c r="O132" s="376"/>
      <c r="P132" s="258">
        <f t="shared" si="83"/>
      </c>
      <c r="Q132" s="258">
        <f t="shared" si="85"/>
      </c>
      <c r="R132" s="258">
        <f t="shared" si="84"/>
      </c>
      <c r="S132" s="258">
        <f t="shared" si="86"/>
      </c>
    </row>
    <row r="133" spans="2:19" ht="12.75">
      <c r="B133" s="181">
        <v>4</v>
      </c>
      <c r="C133" s="628"/>
      <c r="D133" s="182" t="s">
        <v>45</v>
      </c>
      <c r="E133" s="371">
        <f>Стационар!J49</f>
        <v>0</v>
      </c>
      <c r="F133" s="372"/>
      <c r="G133" s="372"/>
      <c r="H133" s="371">
        <f t="shared" si="81"/>
        <v>0</v>
      </c>
      <c r="I133" s="371">
        <f>'Р.II.Услуги_другие'!K17+'Р.II.Услуги_другие'!IK18+'Р.II.Услуги_другие'!K25+'Р.II.Услуги_другие'!K26+'Р.II.Услуги_другие'!K28+'Р.II.Услуги_другие'!K31+'Р.II.Услуги_другие'!K33+'Р.II.Услуги_другие'!K34+'Р.II.Услуги_другие'!K35</f>
        <v>0</v>
      </c>
      <c r="J133" s="382"/>
      <c r="K133" s="382"/>
      <c r="L133" s="371">
        <f t="shared" si="82"/>
        <v>0</v>
      </c>
      <c r="M133" s="376"/>
      <c r="N133" s="376"/>
      <c r="O133" s="376"/>
      <c r="P133" s="258">
        <f t="shared" si="83"/>
      </c>
      <c r="Q133" s="258">
        <f t="shared" si="85"/>
      </c>
      <c r="R133" s="258">
        <f t="shared" si="84"/>
      </c>
      <c r="S133" s="258">
        <f t="shared" si="86"/>
      </c>
    </row>
    <row r="134" spans="2:19" ht="12.75">
      <c r="B134" s="181">
        <v>5</v>
      </c>
      <c r="C134" s="628"/>
      <c r="D134" s="182" t="s">
        <v>48</v>
      </c>
      <c r="E134" s="371">
        <f>Стационар!J53</f>
        <v>0</v>
      </c>
      <c r="F134" s="372"/>
      <c r="G134" s="372"/>
      <c r="H134" s="371">
        <f t="shared" si="81"/>
        <v>0</v>
      </c>
      <c r="I134" s="371">
        <f>'Р.II.Услуги_другие'!M17+'Р.II.Услуги_другие'!M18+'Р.II.Услуги_другие'!M25+'Р.II.Услуги_другие'!M26+'Р.II.Услуги_другие'!M28+'Р.II.Услуги_другие'!M31+'Р.II.Услуги_другие'!M33+'Р.II.Услуги_другие'!M34+'Р.II.Услуги_другие'!M35</f>
        <v>0</v>
      </c>
      <c r="J134" s="382"/>
      <c r="K134" s="382"/>
      <c r="L134" s="371">
        <f t="shared" si="82"/>
        <v>0</v>
      </c>
      <c r="M134" s="376"/>
      <c r="N134" s="376"/>
      <c r="O134" s="376"/>
      <c r="P134" s="258">
        <f t="shared" si="83"/>
      </c>
      <c r="Q134" s="258">
        <f t="shared" si="85"/>
      </c>
      <c r="R134" s="258">
        <f t="shared" si="84"/>
      </c>
      <c r="S134" s="258">
        <f t="shared" si="86"/>
      </c>
    </row>
    <row r="135" spans="2:19" ht="12.75">
      <c r="B135" s="181">
        <v>6</v>
      </c>
      <c r="C135" s="628"/>
      <c r="D135" s="182" t="s">
        <v>47</v>
      </c>
      <c r="E135" s="371">
        <f>Стационар!J58</f>
        <v>0</v>
      </c>
      <c r="F135" s="372"/>
      <c r="G135" s="372"/>
      <c r="H135" s="371">
        <f t="shared" si="81"/>
        <v>0</v>
      </c>
      <c r="I135" s="371">
        <f>'Р.II.Услуги_другие'!Q17+'Р.II.Услуги_другие'!Q18+'Р.II.Услуги_другие'!Q25+'Р.II.Услуги_другие'!Q26+'Р.II.Услуги_другие'!Q28+'Р.II.Услуги_другие'!Q31+'Р.II.Услуги_другие'!Q33+'Р.II.Услуги_другие'!Q34+'Р.II.Услуги_другие'!Q35</f>
        <v>0</v>
      </c>
      <c r="J135" s="382"/>
      <c r="K135" s="382"/>
      <c r="L135" s="371">
        <f t="shared" si="82"/>
        <v>0</v>
      </c>
      <c r="M135" s="376"/>
      <c r="N135" s="376"/>
      <c r="O135" s="376"/>
      <c r="P135" s="258">
        <f t="shared" si="83"/>
      </c>
      <c r="Q135" s="258">
        <f t="shared" si="85"/>
      </c>
      <c r="R135" s="258">
        <f t="shared" si="84"/>
      </c>
      <c r="S135" s="258">
        <f t="shared" si="86"/>
      </c>
    </row>
    <row r="136" spans="2:19" ht="25.5" customHeight="1">
      <c r="B136" s="181">
        <v>7</v>
      </c>
      <c r="C136" s="628"/>
      <c r="D136" s="182" t="s">
        <v>46</v>
      </c>
      <c r="E136" s="371">
        <f>Стационар!J67</f>
        <v>0</v>
      </c>
      <c r="F136" s="372"/>
      <c r="G136" s="372"/>
      <c r="H136" s="371">
        <f t="shared" si="81"/>
        <v>0</v>
      </c>
      <c r="I136" s="371">
        <f>'Р.II.Услуги_другие'!S17+'Р.II.Услуги_другие'!S18+'Р.II.Услуги_другие'!S25+'Р.II.Услуги_другие'!S26+'Р.II.Услуги_другие'!S28+'Р.II.Услуги_другие'!S31+'Р.II.Услуги_другие'!S33+'Р.II.Услуги_другие'!S34+'Р.II.Услуги_другие'!S35</f>
        <v>0</v>
      </c>
      <c r="J136" s="382"/>
      <c r="K136" s="382"/>
      <c r="L136" s="371">
        <f t="shared" si="82"/>
        <v>0</v>
      </c>
      <c r="M136" s="376"/>
      <c r="N136" s="376"/>
      <c r="O136" s="376"/>
      <c r="P136" s="258">
        <f t="shared" si="83"/>
      </c>
      <c r="Q136" s="258">
        <f t="shared" si="85"/>
      </c>
      <c r="R136" s="258">
        <f t="shared" si="84"/>
      </c>
      <c r="S136" s="258">
        <f t="shared" si="86"/>
      </c>
    </row>
    <row r="137" spans="2:19" ht="12.75">
      <c r="B137" s="181"/>
      <c r="C137" s="181"/>
      <c r="D137" s="183" t="s">
        <v>8</v>
      </c>
      <c r="E137" s="371">
        <f>Стационар!J68</f>
        <v>0</v>
      </c>
      <c r="F137" s="372"/>
      <c r="G137" s="372"/>
      <c r="H137" s="371">
        <f t="shared" si="81"/>
        <v>0</v>
      </c>
      <c r="I137" s="371">
        <f>SUM(I130:I136)</f>
        <v>0</v>
      </c>
      <c r="J137" s="371">
        <f>SUM(J130:J136)</f>
        <v>0</v>
      </c>
      <c r="K137" s="371">
        <f>SUM(K130:K136)</f>
        <v>0</v>
      </c>
      <c r="L137" s="371">
        <f>SUM(L130:L136)</f>
        <v>0</v>
      </c>
      <c r="M137" s="382"/>
      <c r="N137" s="382"/>
      <c r="O137" s="390">
        <f>M137-N137</f>
        <v>0</v>
      </c>
      <c r="P137" s="258">
        <f t="shared" si="83"/>
      </c>
      <c r="Q137" s="258">
        <f>IF(F137&gt;0,IF(AND(J137&gt;=F137,N137&gt;0),"","не верно"),"")</f>
      </c>
      <c r="R137" s="258">
        <f t="shared" si="84"/>
      </c>
      <c r="S137" s="258">
        <f>IF(G137&gt;0,IF(AND(K137&gt;G137,O137&gt;0),"","не верно"),"")</f>
      </c>
    </row>
    <row r="138" spans="2:19" ht="12.75">
      <c r="B138" s="181"/>
      <c r="C138" s="181"/>
      <c r="D138" s="185" t="s">
        <v>60</v>
      </c>
      <c r="E138" s="383">
        <f>'Р.II.Услуги_другие'!D10+'Р.II.Услуги_другие'!D26+'Р.II.Услуги_другие'!D27+'Р.II.Услуги_другие'!D31+'Р.II.Услуги_другие'!D32+'Р.II.Услуги_другие'!D33+'Р.II.Услуги_другие'!D34+'Р.II.Услуги_другие'!D35+'Р.II.Услуги_другие'!D36+'Р.II.Услуги_другие'!D37+'Р.II.Услуги_другие'!D38+'Р.II.Услуги_другие'!D41</f>
        <v>1009</v>
      </c>
      <c r="F138" s="384"/>
      <c r="G138" s="384"/>
      <c r="H138" s="383">
        <f t="shared" si="81"/>
        <v>1009</v>
      </c>
      <c r="I138" s="383">
        <f>I119+I128+I137</f>
        <v>0</v>
      </c>
      <c r="J138" s="383">
        <f aca="true" t="shared" si="87" ref="J138:O138">J119+J128+J137</f>
        <v>0</v>
      </c>
      <c r="K138" s="383">
        <f t="shared" si="87"/>
        <v>0</v>
      </c>
      <c r="L138" s="383">
        <f>I138-J138-K138</f>
        <v>0</v>
      </c>
      <c r="M138" s="385">
        <f t="shared" si="87"/>
        <v>0</v>
      </c>
      <c r="N138" s="385">
        <f t="shared" si="87"/>
        <v>0</v>
      </c>
      <c r="O138" s="385">
        <f t="shared" si="87"/>
        <v>0</v>
      </c>
      <c r="P138" s="258">
        <f t="shared" si="83"/>
      </c>
      <c r="Q138" s="258">
        <f>IF(F138&gt;0,IF(AND(J138&gt;=F138,N138&gt;0),"","не верно"),"")</f>
      </c>
      <c r="R138" s="258">
        <f t="shared" si="84"/>
      </c>
      <c r="S138" s="258">
        <f>IF(G138&gt;0,IF(AND(K138&gt;G138,O138&gt;0),"","не верно"),"")</f>
      </c>
    </row>
    <row r="139" spans="2:18" ht="12.75">
      <c r="B139" s="13"/>
      <c r="C139" s="13"/>
      <c r="D139" s="202"/>
      <c r="E139" s="203"/>
      <c r="F139" s="203"/>
      <c r="G139" s="203"/>
      <c r="H139" s="204"/>
      <c r="I139" s="204"/>
      <c r="J139" s="204"/>
      <c r="K139" s="204"/>
      <c r="L139" s="204"/>
      <c r="M139" s="205"/>
      <c r="N139" s="205"/>
      <c r="O139" s="205"/>
      <c r="P139" s="179"/>
      <c r="Q139" s="179"/>
      <c r="R139" s="179"/>
    </row>
    <row r="140" spans="2:18" ht="15.75">
      <c r="B140" s="13"/>
      <c r="C140" s="13"/>
      <c r="D140" s="637" t="s">
        <v>71</v>
      </c>
      <c r="E140" s="637"/>
      <c r="F140" s="637"/>
      <c r="G140" s="637"/>
      <c r="H140" s="637"/>
      <c r="I140" s="637"/>
      <c r="J140" s="637"/>
      <c r="K140" s="637"/>
      <c r="L140" s="204"/>
      <c r="M140" s="205"/>
      <c r="N140" s="205"/>
      <c r="O140" s="205"/>
      <c r="P140" s="179"/>
      <c r="Q140" s="179"/>
      <c r="R140" s="179"/>
    </row>
    <row r="141" spans="2:18" ht="41.25" customHeight="1">
      <c r="B141" s="13"/>
      <c r="C141" s="630" t="s">
        <v>312</v>
      </c>
      <c r="D141" s="630"/>
      <c r="E141" s="317">
        <f>E142+E149</f>
        <v>7350426.300000001</v>
      </c>
      <c r="F141" s="16"/>
      <c r="G141" s="629" t="s">
        <v>61</v>
      </c>
      <c r="H141" s="629"/>
      <c r="I141" s="629"/>
      <c r="J141" s="629"/>
      <c r="K141" s="315">
        <f>SUM(K142:K146)</f>
        <v>8265351</v>
      </c>
      <c r="L141" s="204"/>
      <c r="M141" s="323" t="s">
        <v>315</v>
      </c>
      <c r="N141" s="258" t="str">
        <f>IF(K141&gt;E141,"да","")</f>
        <v>да</v>
      </c>
      <c r="O141" s="205"/>
      <c r="P141" s="179"/>
      <c r="Q141" s="179"/>
      <c r="R141" s="179"/>
    </row>
    <row r="142" spans="3:18" ht="27" customHeight="1">
      <c r="C142" s="631" t="s">
        <v>310</v>
      </c>
      <c r="D142" s="631"/>
      <c r="E142" s="318">
        <f>SUM(E143+E145+E146+E147)</f>
        <v>6622139.300000001</v>
      </c>
      <c r="G142" s="621" t="s">
        <v>62</v>
      </c>
      <c r="H142" s="621"/>
      <c r="I142" s="621"/>
      <c r="J142" s="621"/>
      <c r="K142" s="316">
        <v>291701</v>
      </c>
      <c r="L142" s="206"/>
      <c r="M142" s="206"/>
      <c r="N142" s="206"/>
      <c r="O142" s="206"/>
      <c r="P142" s="13"/>
      <c r="Q142" s="13"/>
      <c r="R142" s="13"/>
    </row>
    <row r="143" spans="3:18" ht="12.75">
      <c r="C143" s="623" t="s">
        <v>305</v>
      </c>
      <c r="D143" s="623"/>
      <c r="E143" s="318">
        <f>M36</f>
        <v>6373541.300000001</v>
      </c>
      <c r="G143" s="621" t="s">
        <v>63</v>
      </c>
      <c r="H143" s="621"/>
      <c r="I143" s="621"/>
      <c r="J143" s="621"/>
      <c r="K143" s="316">
        <v>2401840</v>
      </c>
      <c r="M143" s="28"/>
      <c r="N143" s="179"/>
      <c r="O143" s="179"/>
      <c r="P143" s="179"/>
      <c r="Q143" s="179"/>
      <c r="R143" s="179"/>
    </row>
    <row r="144" spans="3:11" ht="12.75">
      <c r="C144" s="624" t="s">
        <v>306</v>
      </c>
      <c r="D144" s="624"/>
      <c r="E144" s="318">
        <f>X36</f>
        <v>4009795.4000000004</v>
      </c>
      <c r="G144" s="621" t="s">
        <v>64</v>
      </c>
      <c r="H144" s="621"/>
      <c r="I144" s="621"/>
      <c r="J144" s="621"/>
      <c r="K144" s="316"/>
    </row>
    <row r="145" spans="3:11" ht="12.75">
      <c r="C145" s="623" t="s">
        <v>309</v>
      </c>
      <c r="D145" s="623"/>
      <c r="E145" s="318">
        <f>M70</f>
        <v>248598</v>
      </c>
      <c r="G145" s="621" t="s">
        <v>65</v>
      </c>
      <c r="H145" s="621"/>
      <c r="I145" s="621"/>
      <c r="J145" s="621"/>
      <c r="K145" s="316">
        <v>81220</v>
      </c>
    </row>
    <row r="146" spans="3:11" ht="12.75">
      <c r="C146" s="623" t="s">
        <v>307</v>
      </c>
      <c r="D146" s="623"/>
      <c r="E146" s="318">
        <f>M104</f>
        <v>0</v>
      </c>
      <c r="G146" s="621" t="s">
        <v>66</v>
      </c>
      <c r="H146" s="621"/>
      <c r="I146" s="621"/>
      <c r="J146" s="621"/>
      <c r="K146" s="316">
        <v>5490590</v>
      </c>
    </row>
    <row r="147" spans="3:11" ht="13.5" customHeight="1">
      <c r="C147" s="623" t="s">
        <v>308</v>
      </c>
      <c r="D147" s="623"/>
      <c r="E147" s="318">
        <f>M138</f>
        <v>0</v>
      </c>
      <c r="G147" s="26"/>
      <c r="H147" s="26"/>
      <c r="I147" s="26"/>
      <c r="J147" s="26"/>
      <c r="K147" s="27"/>
    </row>
    <row r="148" spans="3:16" ht="12.75">
      <c r="C148" s="645"/>
      <c r="D148" s="646"/>
      <c r="E148" s="319"/>
      <c r="G148" s="258" t="s">
        <v>313</v>
      </c>
      <c r="N148" s="335"/>
      <c r="O148" s="335"/>
      <c r="P148" s="335"/>
    </row>
    <row r="149" spans="3:16" ht="28.5" customHeight="1">
      <c r="C149" s="631" t="s">
        <v>311</v>
      </c>
      <c r="D149" s="631"/>
      <c r="E149" s="318">
        <f>SUM(E150+E152+E153+E154)</f>
        <v>728287</v>
      </c>
      <c r="F149" s="643" t="s">
        <v>314</v>
      </c>
      <c r="G149" s="644"/>
      <c r="H149" s="321"/>
      <c r="I149" s="321"/>
      <c r="J149" s="26"/>
      <c r="K149" s="27"/>
      <c r="N149" s="335"/>
      <c r="O149" s="335"/>
      <c r="P149" s="335"/>
    </row>
    <row r="150" spans="3:11" ht="14.25" customHeight="1">
      <c r="C150" s="623" t="s">
        <v>305</v>
      </c>
      <c r="D150" s="623"/>
      <c r="E150" s="320">
        <v>700608</v>
      </c>
      <c r="F150" s="31"/>
      <c r="G150" s="258">
        <f>IF('Р.II.Услуги_пожилые'!AN10+'Р.II.Услуги_пожилые'!AN26+'Р.II.Услуги_пожилые'!AN27+'Р.II.Услуги_пожилые'!AO31+'Р.II.Услуги_пожилые'!AN32+'Р.II.Услуги_пожилые'!AN33+'Р.II.Услуги_пожилые'!AN34+'Р.II.Услуги_пожилые'!AN35+'Р.II.Услуги_пожилые'!AN36+'Р.II.Услуги_пожилые'!AN37+'Р.II.Услуги_пожилые'!AN38+'Р.II.Услуги_пожилые'!AN41&gt;0,IF('Р.VI Итоги по оплате'!E150&gt;0,"","не верно"),"")</f>
      </c>
      <c r="H150" s="321"/>
      <c r="I150" s="321"/>
      <c r="J150" s="13"/>
      <c r="K150" s="27"/>
    </row>
    <row r="151" spans="3:10" ht="15" customHeight="1">
      <c r="C151" s="624" t="s">
        <v>306</v>
      </c>
      <c r="D151" s="624"/>
      <c r="E151" s="320">
        <v>382244</v>
      </c>
      <c r="F151" s="31"/>
      <c r="G151" s="258">
        <f>IF('Р.II.Услуги_пожилые'!AO10+'Р.II.Услуги_пожилые'!AO26+'Р.II.Услуги_пожилые'!AO27+'Р.II.Услуги_пожилые'!AO31+'Р.II.Услуги_пожилые'!AO32+'Р.II.Услуги_пожилые'!AO33+'Р.II.Услуги_пожилые'!AO34+'Р.II.Услуги_пожилые'!AO35+'Р.II.Услуги_пожилые'!AO36+'Р.II.Услуги_пожилые'!AO37+'Р.II.Услуги_пожилые'!AO38+'Р.VI Итоги по оплате'!AR39&gt;0,IF('Р.VI Итоги по оплате'!E151&gt;0,"","не верно"),"")</f>
      </c>
      <c r="H151" s="321"/>
      <c r="I151" s="321"/>
      <c r="J151" s="25"/>
    </row>
    <row r="152" spans="3:9" ht="15.75" customHeight="1">
      <c r="C152" s="623" t="s">
        <v>309</v>
      </c>
      <c r="D152" s="623"/>
      <c r="E152" s="320">
        <v>20327</v>
      </c>
      <c r="F152" s="31"/>
      <c r="G152" s="258">
        <f>IF('Р.II.Услуги_ИТВ'!V10+'Р.II.Услуги_ИТВ'!V26+'Р.II.Услуги_ИТВ'!V27+'Р.II.Услуги_ИТВ'!V31+'Р.II.Услуги_ИТВ'!V32+'Р.II.Услуги_ИТВ'!V33+'Р.II.Услуги_ИТВ'!V34+'Р.II.Услуги_ИТВ'!V35+'Р.II.Услуги_ИТВ'!V36+'Р.II.Услуги_ИТВ'!V37+'Р.II.Услуги_ИТВ'!V38+'Р.II.Услуги_ИТВ'!V41&gt;0,IF('Р.VI Итоги по оплате'!E152&gt;0,"","не верно"),"")</f>
      </c>
      <c r="H152" s="321"/>
      <c r="I152" s="321"/>
    </row>
    <row r="153" spans="3:9" ht="15" customHeight="1">
      <c r="C153" s="623" t="s">
        <v>307</v>
      </c>
      <c r="D153" s="623"/>
      <c r="E153" s="320">
        <v>6986</v>
      </c>
      <c r="F153" s="31"/>
      <c r="G153" s="258">
        <f>IF('Р.II.Услуги_семьи'!V10+'Р.II.Услуги_семьи'!V26+'Р.II.Услуги_семьи'!V27+'Р.II.Услуги_семьи'!V31+'Р.II.Услуги_семьи'!V32+'Р.II.Услуги_семьи'!V33+'Р.II.Услуги_семьи'!V34+'Р.II.Услуги_семьи'!V35+'Р.II.Услуги_семьи'!V36+'Р.II.Услуги_семьи'!V37+'Р.II.Услуги_семьи'!V38+'Р.II.Услуги_семьи'!V39&gt;0,IF('Р.VI Итоги по оплате'!E153&gt;0,"","не верно"),"")</f>
      </c>
      <c r="H153" s="321"/>
      <c r="I153" s="321"/>
    </row>
    <row r="154" spans="3:9" ht="12.75" customHeight="1">
      <c r="C154" s="623" t="s">
        <v>308</v>
      </c>
      <c r="D154" s="623"/>
      <c r="E154" s="320">
        <v>366</v>
      </c>
      <c r="F154" s="31"/>
      <c r="G154" s="258">
        <f>IF('Р.II.Услуги_другие'!V10+'Р.II.Услуги_другие'!V26+'Р.II.Услуги_другие'!V27+'Р.II.Услуги_другие'!V31+'Р.II.Услуги_другие'!V32+'Р.II.Услуги_другие'!V33+'Р.II.Услуги_другие'!V34+'Р.II.Услуги_другие'!V35+'Р.II.Услуги_другие'!V36+'Р.II.Услуги_другие'!V37+'Р.II.Услуги_другие'!V38+'Р.II.Услуги_другие'!V41&gt;0,IF('Р.VI Итоги по оплате'!E154&gt;0,"","не верно"),"")</f>
      </c>
      <c r="H154" s="322"/>
      <c r="I154" s="322"/>
    </row>
    <row r="155" ht="12.75">
      <c r="D155" s="30"/>
    </row>
    <row r="156" ht="12.75">
      <c r="D156" s="30"/>
    </row>
    <row r="157" ht="12.75">
      <c r="D157" s="30"/>
    </row>
    <row r="158" ht="12.75">
      <c r="D158" s="30"/>
    </row>
    <row r="159" ht="12.75">
      <c r="D159" s="30"/>
    </row>
    <row r="160" ht="12.75">
      <c r="D160" s="30"/>
    </row>
    <row r="161" ht="12.75">
      <c r="D161" s="30"/>
    </row>
    <row r="162" ht="12.75">
      <c r="D162" s="30"/>
    </row>
    <row r="163" ht="12.75">
      <c r="D163" s="30"/>
    </row>
    <row r="164" ht="12.75">
      <c r="D164" s="30"/>
    </row>
    <row r="165" ht="12.75">
      <c r="D165" s="30"/>
    </row>
  </sheetData>
  <sheetProtection sheet="1" selectLockedCells="1"/>
  <mergeCells count="93">
    <mergeCell ref="C87:C93"/>
    <mergeCell ref="B77:D77"/>
    <mergeCell ref="C154:D154"/>
    <mergeCell ref="C147:D147"/>
    <mergeCell ref="C148:D148"/>
    <mergeCell ref="C145:D145"/>
    <mergeCell ref="C96:C102"/>
    <mergeCell ref="B111:D111"/>
    <mergeCell ref="F149:G149"/>
    <mergeCell ref="C152:D152"/>
    <mergeCell ref="C153:D153"/>
    <mergeCell ref="C151:D151"/>
    <mergeCell ref="C149:D149"/>
    <mergeCell ref="C150:D150"/>
    <mergeCell ref="Q7:S7"/>
    <mergeCell ref="M7:M8"/>
    <mergeCell ref="I7:I8"/>
    <mergeCell ref="N7:O7"/>
    <mergeCell ref="J7:L7"/>
    <mergeCell ref="P7:P8"/>
    <mergeCell ref="F7:H7"/>
    <mergeCell ref="B43:D43"/>
    <mergeCell ref="C44:C50"/>
    <mergeCell ref="C53:C59"/>
    <mergeCell ref="B38:D42"/>
    <mergeCell ref="E40:H40"/>
    <mergeCell ref="E7:E8"/>
    <mergeCell ref="B4:D8"/>
    <mergeCell ref="E4:Z4"/>
    <mergeCell ref="Y7:Z7"/>
    <mergeCell ref="B9:D9"/>
    <mergeCell ref="F75:H75"/>
    <mergeCell ref="I75:I76"/>
    <mergeCell ref="C62:C68"/>
    <mergeCell ref="C10:C16"/>
    <mergeCell ref="C19:C25"/>
    <mergeCell ref="C28:C34"/>
    <mergeCell ref="P5:Z5"/>
    <mergeCell ref="X6:Z6"/>
    <mergeCell ref="T6:W6"/>
    <mergeCell ref="I6:L6"/>
    <mergeCell ref="E5:O5"/>
    <mergeCell ref="P6:S6"/>
    <mergeCell ref="E6:H6"/>
    <mergeCell ref="M6:O6"/>
    <mergeCell ref="X7:X8"/>
    <mergeCell ref="M41:M42"/>
    <mergeCell ref="N41:O41"/>
    <mergeCell ref="E38:O39"/>
    <mergeCell ref="E41:E42"/>
    <mergeCell ref="F41:H41"/>
    <mergeCell ref="M40:O40"/>
    <mergeCell ref="I41:I42"/>
    <mergeCell ref="J41:L41"/>
    <mergeCell ref="I40:L40"/>
    <mergeCell ref="T7:T8"/>
    <mergeCell ref="U7:W7"/>
    <mergeCell ref="I109:I110"/>
    <mergeCell ref="E72:O73"/>
    <mergeCell ref="E74:H74"/>
    <mergeCell ref="I74:L74"/>
    <mergeCell ref="M74:O74"/>
    <mergeCell ref="E75:E76"/>
    <mergeCell ref="N75:O75"/>
    <mergeCell ref="M75:M76"/>
    <mergeCell ref="J75:L75"/>
    <mergeCell ref="G146:J146"/>
    <mergeCell ref="G144:J144"/>
    <mergeCell ref="N109:O109"/>
    <mergeCell ref="M109:M110"/>
    <mergeCell ref="D140:K140"/>
    <mergeCell ref="C146:D146"/>
    <mergeCell ref="B72:D76"/>
    <mergeCell ref="B106:D110"/>
    <mergeCell ref="C78:C84"/>
    <mergeCell ref="G143:J143"/>
    <mergeCell ref="C141:D141"/>
    <mergeCell ref="C142:D142"/>
    <mergeCell ref="G142:J142"/>
    <mergeCell ref="E106:O107"/>
    <mergeCell ref="E108:H108"/>
    <mergeCell ref="I108:L108"/>
    <mergeCell ref="M108:O108"/>
    <mergeCell ref="G145:J145"/>
    <mergeCell ref="F109:H109"/>
    <mergeCell ref="C143:D143"/>
    <mergeCell ref="C144:D144"/>
    <mergeCell ref="E109:E110"/>
    <mergeCell ref="J109:L109"/>
    <mergeCell ref="C112:C118"/>
    <mergeCell ref="C121:C127"/>
    <mergeCell ref="C130:C136"/>
    <mergeCell ref="G141:J141"/>
  </mergeCells>
  <conditionalFormatting sqref="E18:G18 F10:G13 F15:G17 G14 F28:G36 E27:G27 G19:G26 F26">
    <cfRule type="cellIs" priority="17" dxfId="0" operator="greaterThan" stopIfTrue="1">
      <formula>I10</formula>
    </cfRule>
  </conditionalFormatting>
  <conditionalFormatting sqref="P18:Z18 P27:Z27 Q19:S26 Q10:T17 U10:V16 W10:W17 Z10:Z17 X10:Y16">
    <cfRule type="cellIs" priority="18" dxfId="0" operator="greaterThan" stopIfTrue="1">
      <formula>E10</formula>
    </cfRule>
  </conditionalFormatting>
  <conditionalFormatting sqref="M28:O34 N35 Y35 U28:U35 W28:Z34 W35 Q28:Q35 S28:S35 R32">
    <cfRule type="cellIs" priority="19" dxfId="0" operator="greaterThan" stopIfTrue="1">
      <formula>A28</formula>
    </cfRule>
  </conditionalFormatting>
  <conditionalFormatting sqref="U36:W36 Y36:Z36">
    <cfRule type="cellIs" priority="16" dxfId="0" operator="greaterThan" stopIfTrue="1">
      <formula>I36</formula>
    </cfRule>
  </conditionalFormatting>
  <conditionalFormatting sqref="E52:G52 F44:G51 F62:G70 E61:G61 F53:G60">
    <cfRule type="cellIs" priority="14" dxfId="0" operator="greaterThan" stopIfTrue="1">
      <formula>I44</formula>
    </cfRule>
  </conditionalFormatting>
  <conditionalFormatting sqref="M62:O68 N69">
    <cfRule type="cellIs" priority="15" dxfId="0" operator="greaterThan" stopIfTrue="1">
      <formula>A62</formula>
    </cfRule>
  </conditionalFormatting>
  <conditionalFormatting sqref="E86:G86 F78:G85 F96:G104 E95:G95 F87:G94">
    <cfRule type="cellIs" priority="8" dxfId="0" operator="greaterThan" stopIfTrue="1">
      <formula>I78</formula>
    </cfRule>
  </conditionalFormatting>
  <conditionalFormatting sqref="M96:O103">
    <cfRule type="cellIs" priority="9" dxfId="0" operator="greaterThan" stopIfTrue="1">
      <formula>A96</formula>
    </cfRule>
  </conditionalFormatting>
  <conditionalFormatting sqref="E120:G120 F112:G119 E139:G139 E129:G129 F121:G128 F130:G138">
    <cfRule type="cellIs" priority="6" dxfId="0" operator="greaterThan" stopIfTrue="1">
      <formula>I112</formula>
    </cfRule>
  </conditionalFormatting>
  <conditionalFormatting sqref="M130:O137">
    <cfRule type="cellIs" priority="7" dxfId="0" operator="greaterThan" stopIfTrue="1">
      <formula>A130</formula>
    </cfRule>
  </conditionalFormatting>
  <conditionalFormatting sqref="F19:F25">
    <cfRule type="cellIs" priority="21" dxfId="0" operator="greaterThan" stopIfTrue="1">
      <formula>T19</formula>
    </cfRule>
  </conditionalFormatting>
  <conditionalFormatting sqref="U19:Z26">
    <cfRule type="cellIs" priority="22" dxfId="0" operator="greaterThan" stopIfTrue="1">
      <formula>T19</formula>
    </cfRule>
  </conditionalFormatting>
  <conditionalFormatting sqref="R28">
    <cfRule type="colorScale" priority="4" dxfId="12">
      <colorScale>
        <cfvo type="min" val="0"/>
        <cfvo type="max"/>
        <color theme="0"/>
        <color theme="0"/>
      </colorScale>
    </cfRule>
    <cfRule type="colorScale" priority="5" dxfId="12">
      <colorScale>
        <cfvo type="min" val="0"/>
        <cfvo type="max"/>
        <color theme="0"/>
        <color rgb="FFFFEF9C"/>
      </colorScale>
    </cfRule>
  </conditionalFormatting>
  <conditionalFormatting sqref="R29:R35">
    <cfRule type="colorScale" priority="2" dxfId="12">
      <colorScale>
        <cfvo type="min" val="0"/>
        <cfvo type="max"/>
        <color theme="0"/>
        <color theme="0"/>
      </colorScale>
    </cfRule>
    <cfRule type="colorScale" priority="3" dxfId="12">
      <colorScale>
        <cfvo type="min" val="0"/>
        <cfvo type="max"/>
        <color theme="0"/>
        <color rgb="FFFFEF9C"/>
      </colorScale>
    </cfRule>
  </conditionalFormatting>
  <dataValidations count="1">
    <dataValidation type="whole" operator="greaterThanOrEqual" allowBlank="1" showInputMessage="1" showErrorMessage="1" sqref="E150:E154 K142:K146">
      <formula1>0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9" r:id="rId1"/>
  <colBreaks count="1" manualBreakCount="1">
    <brk id="15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AZ46"/>
  <sheetViews>
    <sheetView zoomScale="75" zoomScaleNormal="75" zoomScalePageLayoutView="0" workbookViewId="0" topLeftCell="D1">
      <selection activeCell="AZ43" sqref="AZ43"/>
    </sheetView>
  </sheetViews>
  <sheetFormatPr defaultColWidth="9.00390625" defaultRowHeight="12.75"/>
  <cols>
    <col min="1" max="1" width="2.00390625" style="1" customWidth="1"/>
    <col min="2" max="2" width="4.375" style="1" bestFit="1" customWidth="1"/>
    <col min="3" max="3" width="43.875" style="1" customWidth="1"/>
    <col min="4" max="4" width="9.00390625" style="1" customWidth="1"/>
    <col min="5" max="52" width="5.75390625" style="1" customWidth="1"/>
    <col min="53" max="16384" width="9.125" style="1" customWidth="1"/>
  </cols>
  <sheetData>
    <row r="1" spans="1:4" ht="12.75">
      <c r="A1" s="119"/>
      <c r="C1" s="44"/>
      <c r="D1" s="44"/>
    </row>
    <row r="2" spans="3:51" ht="12.75">
      <c r="C2" s="599" t="s">
        <v>352</v>
      </c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</row>
    <row r="3" spans="2:4" ht="13.5" thickBot="1">
      <c r="B3" s="5"/>
      <c r="C3" s="5"/>
      <c r="D3" s="5"/>
    </row>
    <row r="4" spans="1:52" ht="12.75" customHeight="1">
      <c r="A4" s="119">
        <v>2018</v>
      </c>
      <c r="B4" s="497"/>
      <c r="C4" s="604" t="s">
        <v>128</v>
      </c>
      <c r="D4" s="608" t="s">
        <v>254</v>
      </c>
      <c r="E4" s="612" t="s">
        <v>109</v>
      </c>
      <c r="F4" s="613"/>
      <c r="G4" s="613"/>
      <c r="H4" s="613"/>
      <c r="I4" s="613"/>
      <c r="J4" s="613"/>
      <c r="K4" s="613"/>
      <c r="L4" s="614"/>
      <c r="M4" s="612" t="s">
        <v>110</v>
      </c>
      <c r="N4" s="613"/>
      <c r="O4" s="613"/>
      <c r="P4" s="613"/>
      <c r="Q4" s="613"/>
      <c r="R4" s="613"/>
      <c r="S4" s="613"/>
      <c r="T4" s="614"/>
      <c r="U4" s="612" t="s">
        <v>111</v>
      </c>
      <c r="V4" s="613"/>
      <c r="W4" s="613"/>
      <c r="X4" s="613"/>
      <c r="Y4" s="613"/>
      <c r="Z4" s="613"/>
      <c r="AA4" s="613"/>
      <c r="AB4" s="614"/>
      <c r="AC4" s="612" t="s">
        <v>112</v>
      </c>
      <c r="AD4" s="613"/>
      <c r="AE4" s="613"/>
      <c r="AF4" s="613"/>
      <c r="AG4" s="613"/>
      <c r="AH4" s="613"/>
      <c r="AI4" s="613"/>
      <c r="AJ4" s="614"/>
      <c r="AK4" s="612" t="s">
        <v>113</v>
      </c>
      <c r="AL4" s="613"/>
      <c r="AM4" s="613"/>
      <c r="AN4" s="613"/>
      <c r="AO4" s="613"/>
      <c r="AP4" s="613"/>
      <c r="AQ4" s="613"/>
      <c r="AR4" s="614"/>
      <c r="AS4" s="615" t="s">
        <v>114</v>
      </c>
      <c r="AT4" s="616"/>
      <c r="AU4" s="616"/>
      <c r="AV4" s="616"/>
      <c r="AW4" s="616"/>
      <c r="AX4" s="616"/>
      <c r="AY4" s="616"/>
      <c r="AZ4" s="616"/>
    </row>
    <row r="5" spans="1:52" ht="12.75" customHeight="1">
      <c r="A5" s="119">
        <v>2019</v>
      </c>
      <c r="B5" s="497"/>
      <c r="C5" s="605"/>
      <c r="D5" s="609"/>
      <c r="E5" s="615"/>
      <c r="F5" s="616"/>
      <c r="G5" s="616"/>
      <c r="H5" s="616"/>
      <c r="I5" s="616"/>
      <c r="J5" s="616"/>
      <c r="K5" s="616"/>
      <c r="L5" s="617"/>
      <c r="M5" s="615"/>
      <c r="N5" s="616"/>
      <c r="O5" s="616"/>
      <c r="P5" s="616"/>
      <c r="Q5" s="616"/>
      <c r="R5" s="616"/>
      <c r="S5" s="616"/>
      <c r="T5" s="617"/>
      <c r="U5" s="615"/>
      <c r="V5" s="616"/>
      <c r="W5" s="616"/>
      <c r="X5" s="616"/>
      <c r="Y5" s="616"/>
      <c r="Z5" s="616"/>
      <c r="AA5" s="616"/>
      <c r="AB5" s="617"/>
      <c r="AC5" s="615"/>
      <c r="AD5" s="616"/>
      <c r="AE5" s="616"/>
      <c r="AF5" s="616"/>
      <c r="AG5" s="616"/>
      <c r="AH5" s="616"/>
      <c r="AI5" s="616"/>
      <c r="AJ5" s="617"/>
      <c r="AK5" s="615"/>
      <c r="AL5" s="616"/>
      <c r="AM5" s="616"/>
      <c r="AN5" s="616"/>
      <c r="AO5" s="616"/>
      <c r="AP5" s="616"/>
      <c r="AQ5" s="616"/>
      <c r="AR5" s="617"/>
      <c r="AS5" s="615"/>
      <c r="AT5" s="616"/>
      <c r="AU5" s="616"/>
      <c r="AV5" s="616"/>
      <c r="AW5" s="616"/>
      <c r="AX5" s="616"/>
      <c r="AY5" s="616"/>
      <c r="AZ5" s="616"/>
    </row>
    <row r="6" spans="1:52" ht="13.5" customHeight="1" thickBot="1">
      <c r="A6" s="119">
        <v>2020</v>
      </c>
      <c r="B6" s="497"/>
      <c r="C6" s="606"/>
      <c r="D6" s="609"/>
      <c r="E6" s="618"/>
      <c r="F6" s="619"/>
      <c r="G6" s="619"/>
      <c r="H6" s="619"/>
      <c r="I6" s="619"/>
      <c r="J6" s="619"/>
      <c r="K6" s="619"/>
      <c r="L6" s="620"/>
      <c r="M6" s="618"/>
      <c r="N6" s="619"/>
      <c r="O6" s="619"/>
      <c r="P6" s="619"/>
      <c r="Q6" s="619"/>
      <c r="R6" s="619"/>
      <c r="S6" s="619"/>
      <c r="T6" s="620"/>
      <c r="U6" s="618"/>
      <c r="V6" s="619"/>
      <c r="W6" s="619"/>
      <c r="X6" s="619"/>
      <c r="Y6" s="619"/>
      <c r="Z6" s="619"/>
      <c r="AA6" s="619"/>
      <c r="AB6" s="620"/>
      <c r="AC6" s="618"/>
      <c r="AD6" s="619"/>
      <c r="AE6" s="619"/>
      <c r="AF6" s="619"/>
      <c r="AG6" s="619"/>
      <c r="AH6" s="619"/>
      <c r="AI6" s="619"/>
      <c r="AJ6" s="620"/>
      <c r="AK6" s="618"/>
      <c r="AL6" s="619"/>
      <c r="AM6" s="619"/>
      <c r="AN6" s="619"/>
      <c r="AO6" s="619"/>
      <c r="AP6" s="619"/>
      <c r="AQ6" s="619"/>
      <c r="AR6" s="620"/>
      <c r="AS6" s="615"/>
      <c r="AT6" s="616"/>
      <c r="AU6" s="616"/>
      <c r="AV6" s="616"/>
      <c r="AW6" s="616"/>
      <c r="AX6" s="616"/>
      <c r="AY6" s="616"/>
      <c r="AZ6" s="616"/>
    </row>
    <row r="7" spans="1:52" ht="12.75" customHeight="1" thickBot="1">
      <c r="A7" s="119">
        <v>2021</v>
      </c>
      <c r="B7" s="497"/>
      <c r="C7" s="606"/>
      <c r="D7" s="609"/>
      <c r="E7" s="600" t="s">
        <v>254</v>
      </c>
      <c r="F7" s="594" t="s">
        <v>353</v>
      </c>
      <c r="G7" s="595"/>
      <c r="H7" s="595"/>
      <c r="I7" s="595"/>
      <c r="J7" s="595"/>
      <c r="K7" s="596"/>
      <c r="L7" s="597" t="s">
        <v>354</v>
      </c>
      <c r="M7" s="477" t="s">
        <v>254</v>
      </c>
      <c r="N7" s="594" t="s">
        <v>353</v>
      </c>
      <c r="O7" s="595"/>
      <c r="P7" s="595"/>
      <c r="Q7" s="595"/>
      <c r="R7" s="595"/>
      <c r="S7" s="596"/>
      <c r="T7" s="597" t="s">
        <v>354</v>
      </c>
      <c r="U7" s="477" t="s">
        <v>254</v>
      </c>
      <c r="V7" s="594" t="s">
        <v>353</v>
      </c>
      <c r="W7" s="595"/>
      <c r="X7" s="595"/>
      <c r="Y7" s="595"/>
      <c r="Z7" s="595"/>
      <c r="AA7" s="596"/>
      <c r="AB7" s="597" t="s">
        <v>354</v>
      </c>
      <c r="AC7" s="477" t="s">
        <v>254</v>
      </c>
      <c r="AD7" s="594" t="s">
        <v>353</v>
      </c>
      <c r="AE7" s="595"/>
      <c r="AF7" s="595"/>
      <c r="AG7" s="595"/>
      <c r="AH7" s="595"/>
      <c r="AI7" s="596"/>
      <c r="AJ7" s="597" t="s">
        <v>354</v>
      </c>
      <c r="AK7" s="477" t="s">
        <v>254</v>
      </c>
      <c r="AL7" s="594" t="s">
        <v>353</v>
      </c>
      <c r="AM7" s="595"/>
      <c r="AN7" s="595"/>
      <c r="AO7" s="595"/>
      <c r="AP7" s="595"/>
      <c r="AQ7" s="596"/>
      <c r="AR7" s="597" t="s">
        <v>354</v>
      </c>
      <c r="AS7" s="477" t="s">
        <v>254</v>
      </c>
      <c r="AT7" s="594" t="s">
        <v>353</v>
      </c>
      <c r="AU7" s="595"/>
      <c r="AV7" s="595"/>
      <c r="AW7" s="595"/>
      <c r="AX7" s="595"/>
      <c r="AY7" s="596"/>
      <c r="AZ7" s="597" t="s">
        <v>354</v>
      </c>
    </row>
    <row r="8" spans="2:52" ht="130.5" customHeight="1" thickBot="1">
      <c r="B8" s="497"/>
      <c r="C8" s="607"/>
      <c r="D8" s="610"/>
      <c r="E8" s="477"/>
      <c r="F8" s="394" t="s">
        <v>9</v>
      </c>
      <c r="G8" s="395" t="s">
        <v>10</v>
      </c>
      <c r="H8" s="395" t="s">
        <v>355</v>
      </c>
      <c r="I8" s="396" t="s">
        <v>34</v>
      </c>
      <c r="J8" s="396" t="s">
        <v>108</v>
      </c>
      <c r="K8" s="397" t="s">
        <v>35</v>
      </c>
      <c r="L8" s="598"/>
      <c r="M8" s="477"/>
      <c r="N8" s="394" t="s">
        <v>9</v>
      </c>
      <c r="O8" s="395" t="s">
        <v>10</v>
      </c>
      <c r="P8" s="395" t="s">
        <v>355</v>
      </c>
      <c r="Q8" s="396" t="s">
        <v>34</v>
      </c>
      <c r="R8" s="396" t="s">
        <v>108</v>
      </c>
      <c r="S8" s="397" t="s">
        <v>35</v>
      </c>
      <c r="T8" s="598"/>
      <c r="U8" s="477"/>
      <c r="V8" s="394" t="s">
        <v>9</v>
      </c>
      <c r="W8" s="395" t="s">
        <v>10</v>
      </c>
      <c r="X8" s="395" t="s">
        <v>355</v>
      </c>
      <c r="Y8" s="396" t="s">
        <v>34</v>
      </c>
      <c r="Z8" s="396" t="s">
        <v>108</v>
      </c>
      <c r="AA8" s="397" t="s">
        <v>35</v>
      </c>
      <c r="AB8" s="598"/>
      <c r="AC8" s="477"/>
      <c r="AD8" s="394" t="s">
        <v>9</v>
      </c>
      <c r="AE8" s="395" t="s">
        <v>10</v>
      </c>
      <c r="AF8" s="395" t="s">
        <v>355</v>
      </c>
      <c r="AG8" s="396" t="s">
        <v>34</v>
      </c>
      <c r="AH8" s="396" t="s">
        <v>108</v>
      </c>
      <c r="AI8" s="397" t="s">
        <v>35</v>
      </c>
      <c r="AJ8" s="598"/>
      <c r="AK8" s="477"/>
      <c r="AL8" s="394" t="s">
        <v>9</v>
      </c>
      <c r="AM8" s="395" t="s">
        <v>10</v>
      </c>
      <c r="AN8" s="395" t="s">
        <v>355</v>
      </c>
      <c r="AO8" s="396" t="s">
        <v>34</v>
      </c>
      <c r="AP8" s="396" t="s">
        <v>108</v>
      </c>
      <c r="AQ8" s="397" t="s">
        <v>35</v>
      </c>
      <c r="AR8" s="598"/>
      <c r="AS8" s="477"/>
      <c r="AT8" s="394" t="s">
        <v>9</v>
      </c>
      <c r="AU8" s="395" t="s">
        <v>10</v>
      </c>
      <c r="AV8" s="395" t="s">
        <v>355</v>
      </c>
      <c r="AW8" s="396" t="s">
        <v>34</v>
      </c>
      <c r="AX8" s="396" t="s">
        <v>108</v>
      </c>
      <c r="AY8" s="397" t="s">
        <v>35</v>
      </c>
      <c r="AZ8" s="598"/>
    </row>
    <row r="9" spans="2:52" ht="12.75">
      <c r="B9" s="47">
        <v>1</v>
      </c>
      <c r="C9" s="76">
        <v>2</v>
      </c>
      <c r="D9" s="398"/>
      <c r="E9" s="399">
        <v>3</v>
      </c>
      <c r="F9" s="47">
        <v>4</v>
      </c>
      <c r="G9" s="47">
        <v>5</v>
      </c>
      <c r="H9" s="47">
        <v>6</v>
      </c>
      <c r="I9" s="47">
        <v>7</v>
      </c>
      <c r="J9" s="47">
        <v>8</v>
      </c>
      <c r="K9" s="47">
        <v>9</v>
      </c>
      <c r="L9" s="47">
        <v>10</v>
      </c>
      <c r="M9" s="47">
        <v>11</v>
      </c>
      <c r="N9" s="47">
        <v>12</v>
      </c>
      <c r="O9" s="47">
        <v>13</v>
      </c>
      <c r="P9" s="47">
        <v>14</v>
      </c>
      <c r="Q9" s="47">
        <v>15</v>
      </c>
      <c r="R9" s="47">
        <v>16</v>
      </c>
      <c r="S9" s="47">
        <v>17</v>
      </c>
      <c r="T9" s="47">
        <v>18</v>
      </c>
      <c r="U9" s="47">
        <v>19</v>
      </c>
      <c r="V9" s="47">
        <v>20</v>
      </c>
      <c r="W9" s="47">
        <v>21</v>
      </c>
      <c r="X9" s="47">
        <v>22</v>
      </c>
      <c r="Y9" s="47">
        <v>23</v>
      </c>
      <c r="Z9" s="47">
        <v>24</v>
      </c>
      <c r="AA9" s="47">
        <v>25</v>
      </c>
      <c r="AB9" s="47">
        <v>26</v>
      </c>
      <c r="AC9" s="47">
        <v>27</v>
      </c>
      <c r="AD9" s="47">
        <v>28</v>
      </c>
      <c r="AE9" s="47">
        <v>29</v>
      </c>
      <c r="AF9" s="47">
        <v>30</v>
      </c>
      <c r="AG9" s="47">
        <v>31</v>
      </c>
      <c r="AH9" s="47">
        <v>32</v>
      </c>
      <c r="AI9" s="47">
        <v>33</v>
      </c>
      <c r="AJ9" s="47">
        <v>34</v>
      </c>
      <c r="AK9" s="47">
        <v>35</v>
      </c>
      <c r="AL9" s="47">
        <v>36</v>
      </c>
      <c r="AM9" s="47">
        <v>37</v>
      </c>
      <c r="AN9" s="47">
        <v>38</v>
      </c>
      <c r="AO9" s="47">
        <v>39</v>
      </c>
      <c r="AP9" s="47">
        <v>40</v>
      </c>
      <c r="AQ9" s="47">
        <v>41</v>
      </c>
      <c r="AR9" s="47">
        <v>42</v>
      </c>
      <c r="AS9" s="47">
        <v>43</v>
      </c>
      <c r="AT9" s="47">
        <v>44</v>
      </c>
      <c r="AU9" s="47">
        <v>45</v>
      </c>
      <c r="AV9" s="47">
        <v>46</v>
      </c>
      <c r="AW9" s="47">
        <v>47</v>
      </c>
      <c r="AX9" s="47">
        <v>48</v>
      </c>
      <c r="AY9" s="76">
        <v>49</v>
      </c>
      <c r="AZ9" s="47">
        <v>50</v>
      </c>
    </row>
    <row r="10" spans="2:52" ht="12.75">
      <c r="B10" s="48">
        <v>1</v>
      </c>
      <c r="C10" s="77" t="s">
        <v>7</v>
      </c>
      <c r="D10" s="48"/>
      <c r="E10" s="400">
        <f>'Получивших сопровождение_!_'!E10</f>
        <v>0</v>
      </c>
      <c r="F10" s="118">
        <f>'Получивших сопровождение_!_'!F10</f>
        <v>0</v>
      </c>
      <c r="G10" s="118">
        <f>'Получивших сопровождение_!_'!G10</f>
        <v>0</v>
      </c>
      <c r="H10" s="118">
        <f>'Получивших сопровождение_!_'!H10</f>
        <v>0</v>
      </c>
      <c r="I10" s="118">
        <f>'Получивших сопровождение_!_'!I10</f>
        <v>0</v>
      </c>
      <c r="J10" s="118">
        <f>'Получивших сопровождение_!_'!J10</f>
        <v>0</v>
      </c>
      <c r="K10" s="118">
        <f>'Получивших сопровождение_!_'!K10</f>
        <v>0</v>
      </c>
      <c r="L10" s="118">
        <f>'Получивших сопровождение_!_'!L10</f>
        <v>0</v>
      </c>
      <c r="M10" s="400">
        <f>'Получивших сопровождение_!_'!M10</f>
        <v>5</v>
      </c>
      <c r="N10" s="118">
        <f>'Получивших сопровождение_!_'!N10</f>
        <v>0</v>
      </c>
      <c r="O10" s="118">
        <f>'Получивших сопровождение_!_'!O10</f>
        <v>0</v>
      </c>
      <c r="P10" s="118">
        <f>'Получивших сопровождение_!_'!P10</f>
        <v>0</v>
      </c>
      <c r="Q10" s="118">
        <f>'Получивших сопровождение_!_'!Q10</f>
        <v>0</v>
      </c>
      <c r="R10" s="118">
        <f>'Получивших сопровождение_!_'!R10</f>
        <v>5</v>
      </c>
      <c r="S10" s="118">
        <f>'Получивших сопровождение_!_'!S10</f>
        <v>0</v>
      </c>
      <c r="T10" s="118">
        <f>'Получивших сопровождение_!_'!T10</f>
        <v>5</v>
      </c>
      <c r="U10" s="400">
        <f>'Получивших сопровождение_!_'!U10</f>
        <v>5</v>
      </c>
      <c r="V10" s="118">
        <f>'Получивших сопровождение_!_'!V10</f>
        <v>0</v>
      </c>
      <c r="W10" s="118">
        <f>'Получивших сопровождение_!_'!W10</f>
        <v>0</v>
      </c>
      <c r="X10" s="118">
        <f>'Получивших сопровождение_!_'!X10</f>
        <v>0</v>
      </c>
      <c r="Y10" s="118">
        <f>'Получивших сопровождение_!_'!Y10</f>
        <v>0</v>
      </c>
      <c r="Z10" s="118">
        <f>'Получивших сопровождение_!_'!Z10</f>
        <v>5</v>
      </c>
      <c r="AA10" s="118">
        <f>'Получивших сопровождение_!_'!AA10</f>
        <v>0</v>
      </c>
      <c r="AB10" s="118">
        <f>'Получивших сопровождение_!_'!AB10</f>
        <v>5</v>
      </c>
      <c r="AC10" s="400">
        <f>'Получивших сопровождение_!_'!AC10</f>
        <v>0</v>
      </c>
      <c r="AD10" s="118">
        <f>'Получивших сопровождение_!_'!AD10</f>
        <v>0</v>
      </c>
      <c r="AE10" s="118">
        <f>'Получивших сопровождение_!_'!AE10</f>
        <v>0</v>
      </c>
      <c r="AF10" s="118">
        <f>'Получивших сопровождение_!_'!AF10</f>
        <v>0</v>
      </c>
      <c r="AG10" s="118">
        <f>'Получивших сопровождение_!_'!AG10</f>
        <v>0</v>
      </c>
      <c r="AH10" s="118">
        <f>'Получивших сопровождение_!_'!AH10</f>
        <v>0</v>
      </c>
      <c r="AI10" s="118">
        <f>'Получивших сопровождение_!_'!AI10</f>
        <v>0</v>
      </c>
      <c r="AJ10" s="118">
        <f>'Получивших сопровождение_!_'!AJ10</f>
        <v>0</v>
      </c>
      <c r="AK10" s="400">
        <f>'Получивших сопровождение_!_'!AK10</f>
        <v>5</v>
      </c>
      <c r="AL10" s="118">
        <f>'Получивших сопровождение_!_'!AL10</f>
        <v>0</v>
      </c>
      <c r="AM10" s="118">
        <f>'Получивших сопровождение_!_'!AM10</f>
        <v>0</v>
      </c>
      <c r="AN10" s="118">
        <f>'Получивших сопровождение_!_'!AN10</f>
        <v>0</v>
      </c>
      <c r="AO10" s="118">
        <f>'Получивших сопровождение_!_'!AO10</f>
        <v>0</v>
      </c>
      <c r="AP10" s="118">
        <f>'Получивших сопровождение_!_'!AP10</f>
        <v>5</v>
      </c>
      <c r="AQ10" s="118">
        <f>'Получивших сопровождение_!_'!AQ10</f>
        <v>0</v>
      </c>
      <c r="AR10" s="118">
        <f>'Получивших сопровождение_!_'!AR10</f>
        <v>5</v>
      </c>
      <c r="AS10" s="400">
        <f>'Получивших сопровождение_!_'!AS10</f>
        <v>0</v>
      </c>
      <c r="AT10" s="118">
        <f>'Получивших сопровождение_!_'!AT10</f>
        <v>0</v>
      </c>
      <c r="AU10" s="118">
        <f>'Получивших сопровождение_!_'!AU10</f>
        <v>0</v>
      </c>
      <c r="AV10" s="118">
        <f>'Получивших сопровождение_!_'!AV10</f>
        <v>0</v>
      </c>
      <c r="AW10" s="118">
        <f>'Получивших сопровождение_!_'!AW10</f>
        <v>0</v>
      </c>
      <c r="AX10" s="118">
        <f>'Получивших сопровождение_!_'!AX10</f>
        <v>0</v>
      </c>
      <c r="AY10" s="118">
        <f>'Получивших сопровождение_!_'!AY10</f>
        <v>0</v>
      </c>
      <c r="AZ10" s="118">
        <f>'Получивших сопровождение_!_'!AZ10</f>
        <v>0</v>
      </c>
    </row>
    <row r="11" spans="2:52" ht="24">
      <c r="B11" s="50" t="s">
        <v>15</v>
      </c>
      <c r="C11" s="122" t="s">
        <v>125</v>
      </c>
      <c r="D11" s="401"/>
      <c r="E11" s="49">
        <f>'Получивших сопровождение_!_'!E11</f>
        <v>0</v>
      </c>
      <c r="F11" s="402">
        <f>'Получивших сопровождение_!_'!F11</f>
        <v>0</v>
      </c>
      <c r="G11" s="402">
        <f>'Получивших сопровождение_!_'!G11</f>
        <v>0</v>
      </c>
      <c r="H11" s="402">
        <f>'Получивших сопровождение_!_'!H11</f>
        <v>0</v>
      </c>
      <c r="I11" s="402">
        <f>'Получивших сопровождение_!_'!I11</f>
        <v>0</v>
      </c>
      <c r="J11" s="402">
        <f>'Получивших сопровождение_!_'!J11</f>
        <v>0</v>
      </c>
      <c r="K11" s="402">
        <f>'Получивших сопровождение_!_'!K11</f>
        <v>0</v>
      </c>
      <c r="L11" s="402">
        <f>'Получивших сопровождение_!_'!L11</f>
        <v>0</v>
      </c>
      <c r="M11" s="49">
        <f>'Получивших сопровождение_!_'!M11</f>
        <v>0</v>
      </c>
      <c r="N11" s="402">
        <f>'Получивших сопровождение_!_'!N11</f>
        <v>0</v>
      </c>
      <c r="O11" s="402">
        <f>'Получивших сопровождение_!_'!O11</f>
        <v>0</v>
      </c>
      <c r="P11" s="402">
        <f>'Получивших сопровождение_!_'!P11</f>
        <v>0</v>
      </c>
      <c r="Q11" s="402">
        <f>'Получивших сопровождение_!_'!Q11</f>
        <v>0</v>
      </c>
      <c r="R11" s="402">
        <f>'Получивших сопровождение_!_'!R11</f>
        <v>0</v>
      </c>
      <c r="S11" s="402">
        <f>'Получивших сопровождение_!_'!S11</f>
        <v>0</v>
      </c>
      <c r="T11" s="402">
        <f>'Получивших сопровождение_!_'!T11</f>
        <v>0</v>
      </c>
      <c r="U11" s="49">
        <f>'Получивших сопровождение_!_'!U11</f>
        <v>0</v>
      </c>
      <c r="V11" s="402">
        <f>'Получивших сопровождение_!_'!V11</f>
        <v>0</v>
      </c>
      <c r="W11" s="402">
        <f>'Получивших сопровождение_!_'!W11</f>
        <v>0</v>
      </c>
      <c r="X11" s="402">
        <f>'Получивших сопровождение_!_'!X11</f>
        <v>0</v>
      </c>
      <c r="Y11" s="402">
        <f>'Получивших сопровождение_!_'!Y11</f>
        <v>0</v>
      </c>
      <c r="Z11" s="402">
        <f>'Получивших сопровождение_!_'!Z11</f>
        <v>0</v>
      </c>
      <c r="AA11" s="402">
        <f>'Получивших сопровождение_!_'!AA11</f>
        <v>0</v>
      </c>
      <c r="AB11" s="402">
        <f>'Получивших сопровождение_!_'!AB11</f>
        <v>0</v>
      </c>
      <c r="AC11" s="49">
        <f>'Получивших сопровождение_!_'!AC11</f>
        <v>0</v>
      </c>
      <c r="AD11" s="402">
        <f>'Получивших сопровождение_!_'!AD11</f>
        <v>0</v>
      </c>
      <c r="AE11" s="402">
        <f>'Получивших сопровождение_!_'!AE11</f>
        <v>0</v>
      </c>
      <c r="AF11" s="402">
        <f>'Получивших сопровождение_!_'!AF11</f>
        <v>0</v>
      </c>
      <c r="AG11" s="402">
        <f>'Получивших сопровождение_!_'!AG11</f>
        <v>0</v>
      </c>
      <c r="AH11" s="402">
        <f>'Получивших сопровождение_!_'!AH11</f>
        <v>0</v>
      </c>
      <c r="AI11" s="402">
        <f>'Получивших сопровождение_!_'!AI11</f>
        <v>0</v>
      </c>
      <c r="AJ11" s="402">
        <f>'Получивших сопровождение_!_'!AJ11</f>
        <v>0</v>
      </c>
      <c r="AK11" s="49">
        <f>'Получивших сопровождение_!_'!AK11</f>
        <v>0</v>
      </c>
      <c r="AL11" s="402">
        <f>'Получивших сопровождение_!_'!AL11</f>
        <v>0</v>
      </c>
      <c r="AM11" s="402">
        <f>'Получивших сопровождение_!_'!AM11</f>
        <v>0</v>
      </c>
      <c r="AN11" s="402">
        <f>'Получивших сопровождение_!_'!AN11</f>
        <v>0</v>
      </c>
      <c r="AO11" s="402">
        <f>'Получивших сопровождение_!_'!AO11</f>
        <v>0</v>
      </c>
      <c r="AP11" s="402">
        <f>'Получивших сопровождение_!_'!AP11</f>
        <v>0</v>
      </c>
      <c r="AQ11" s="402">
        <f>'Получивших сопровождение_!_'!AQ11</f>
        <v>0</v>
      </c>
      <c r="AR11" s="402">
        <f>'Получивших сопровождение_!_'!AR11</f>
        <v>0</v>
      </c>
      <c r="AS11" s="49">
        <f>'Получивших сопровождение_!_'!AS11</f>
        <v>0</v>
      </c>
      <c r="AT11" s="33">
        <f>'Получивших сопровождение_!_'!AT11</f>
        <v>0</v>
      </c>
      <c r="AU11" s="33">
        <f>'Получивших сопровождение_!_'!AU11</f>
        <v>0</v>
      </c>
      <c r="AV11" s="33">
        <f>'Получивших сопровождение_!_'!AV11</f>
        <v>0</v>
      </c>
      <c r="AW11" s="33">
        <f>'Получивших сопровождение_!_'!AW11</f>
        <v>0</v>
      </c>
      <c r="AX11" s="33">
        <f>'Получивших сопровождение_!_'!AX11</f>
        <v>0</v>
      </c>
      <c r="AY11" s="33">
        <f>'Получивших сопровождение_!_'!AY11</f>
        <v>0</v>
      </c>
      <c r="AZ11" s="33">
        <f>'Получивших сопровождение_!_'!AZ11</f>
        <v>0</v>
      </c>
    </row>
    <row r="12" spans="2:52" ht="24">
      <c r="B12" s="41" t="s">
        <v>16</v>
      </c>
      <c r="C12" s="80" t="s">
        <v>4</v>
      </c>
      <c r="D12" s="403"/>
      <c r="E12" s="49">
        <f>'Получивших сопровождение_!_'!E12</f>
        <v>0</v>
      </c>
      <c r="F12" s="404">
        <f>'Получивших сопровождение_!_'!F12</f>
        <v>0</v>
      </c>
      <c r="G12" s="404">
        <f>'Получивших сопровождение_!_'!G12</f>
        <v>0</v>
      </c>
      <c r="H12" s="404">
        <f>'Получивших сопровождение_!_'!H12</f>
        <v>0</v>
      </c>
      <c r="I12" s="404">
        <f>'Получивших сопровождение_!_'!I12</f>
        <v>0</v>
      </c>
      <c r="J12" s="404">
        <f>'Получивших сопровождение_!_'!J12</f>
        <v>0</v>
      </c>
      <c r="K12" s="404">
        <f>'Получивших сопровождение_!_'!K12</f>
        <v>0</v>
      </c>
      <c r="L12" s="404">
        <f>'Получивших сопровождение_!_'!L12</f>
        <v>0</v>
      </c>
      <c r="M12" s="49">
        <f>'Получивших сопровождение_!_'!M12</f>
        <v>0</v>
      </c>
      <c r="N12" s="404">
        <f>'Получивших сопровождение_!_'!N12</f>
        <v>0</v>
      </c>
      <c r="O12" s="404">
        <f>'Получивших сопровождение_!_'!O12</f>
        <v>0</v>
      </c>
      <c r="P12" s="404">
        <f>'Получивших сопровождение_!_'!P12</f>
        <v>0</v>
      </c>
      <c r="Q12" s="404">
        <f>'Получивших сопровождение_!_'!Q12</f>
        <v>0</v>
      </c>
      <c r="R12" s="404">
        <f>'Получивших сопровождение_!_'!R12</f>
        <v>0</v>
      </c>
      <c r="S12" s="404">
        <f>'Получивших сопровождение_!_'!S12</f>
        <v>0</v>
      </c>
      <c r="T12" s="404">
        <f>'Получивших сопровождение_!_'!T12</f>
        <v>0</v>
      </c>
      <c r="U12" s="49">
        <f>'Получивших сопровождение_!_'!U12</f>
        <v>0</v>
      </c>
      <c r="V12" s="404">
        <f>'Получивших сопровождение_!_'!V12</f>
        <v>0</v>
      </c>
      <c r="W12" s="404">
        <f>'Получивших сопровождение_!_'!W12</f>
        <v>0</v>
      </c>
      <c r="X12" s="404">
        <f>'Получивших сопровождение_!_'!X12</f>
        <v>0</v>
      </c>
      <c r="Y12" s="404">
        <f>'Получивших сопровождение_!_'!Y12</f>
        <v>0</v>
      </c>
      <c r="Z12" s="404">
        <f>'Получивших сопровождение_!_'!Z12</f>
        <v>0</v>
      </c>
      <c r="AA12" s="404">
        <f>'Получивших сопровождение_!_'!AA12</f>
        <v>0</v>
      </c>
      <c r="AB12" s="404">
        <f>'Получивших сопровождение_!_'!AB12</f>
        <v>0</v>
      </c>
      <c r="AC12" s="49">
        <f>'Получивших сопровождение_!_'!AC12</f>
        <v>0</v>
      </c>
      <c r="AD12" s="404">
        <f>'Получивших сопровождение_!_'!AD12</f>
        <v>0</v>
      </c>
      <c r="AE12" s="404">
        <f>'Получивших сопровождение_!_'!AE12</f>
        <v>0</v>
      </c>
      <c r="AF12" s="404">
        <f>'Получивших сопровождение_!_'!AF12</f>
        <v>0</v>
      </c>
      <c r="AG12" s="404">
        <f>'Получивших сопровождение_!_'!AG12</f>
        <v>0</v>
      </c>
      <c r="AH12" s="404">
        <f>'Получивших сопровождение_!_'!AH12</f>
        <v>0</v>
      </c>
      <c r="AI12" s="404">
        <f>'Получивших сопровождение_!_'!AI12</f>
        <v>0</v>
      </c>
      <c r="AJ12" s="404">
        <f>'Получивших сопровождение_!_'!AJ12</f>
        <v>0</v>
      </c>
      <c r="AK12" s="49">
        <f>'Получивших сопровождение_!_'!AK12</f>
        <v>0</v>
      </c>
      <c r="AL12" s="404">
        <f>'Получивших сопровождение_!_'!AL12</f>
        <v>0</v>
      </c>
      <c r="AM12" s="404">
        <f>'Получивших сопровождение_!_'!AM12</f>
        <v>0</v>
      </c>
      <c r="AN12" s="404">
        <f>'Получивших сопровождение_!_'!AN12</f>
        <v>0</v>
      </c>
      <c r="AO12" s="404">
        <f>'Получивших сопровождение_!_'!AO12</f>
        <v>0</v>
      </c>
      <c r="AP12" s="404">
        <f>'Получивших сопровождение_!_'!AP12</f>
        <v>0</v>
      </c>
      <c r="AQ12" s="404">
        <f>'Получивших сопровождение_!_'!AQ12</f>
        <v>0</v>
      </c>
      <c r="AR12" s="404">
        <f>'Получивших сопровождение_!_'!AR12</f>
        <v>0</v>
      </c>
      <c r="AS12" s="49">
        <f>'Получивших сопровождение_!_'!AS12</f>
        <v>0</v>
      </c>
      <c r="AT12" s="34">
        <f>'Получивших сопровождение_!_'!AT12</f>
        <v>0</v>
      </c>
      <c r="AU12" s="34">
        <f>'Получивших сопровождение_!_'!AU12</f>
        <v>0</v>
      </c>
      <c r="AV12" s="34">
        <f>'Получивших сопровождение_!_'!AV12</f>
        <v>0</v>
      </c>
      <c r="AW12" s="34">
        <f>'Получивших сопровождение_!_'!AW12</f>
        <v>0</v>
      </c>
      <c r="AX12" s="34">
        <f>'Получивших сопровождение_!_'!AX12</f>
        <v>0</v>
      </c>
      <c r="AY12" s="34">
        <f>'Получивших сопровождение_!_'!AY12</f>
        <v>0</v>
      </c>
      <c r="AZ12" s="34">
        <f>'Получивших сопровождение_!_'!AZ12</f>
        <v>0</v>
      </c>
    </row>
    <row r="13" spans="2:52" ht="24">
      <c r="B13" s="41" t="s">
        <v>17</v>
      </c>
      <c r="C13" s="80" t="s">
        <v>81</v>
      </c>
      <c r="D13" s="403"/>
      <c r="E13" s="49">
        <f>'Получивших сопровождение_!_'!E13</f>
        <v>0</v>
      </c>
      <c r="F13" s="405">
        <f>'Получивших сопровождение_!_'!F13</f>
        <v>0</v>
      </c>
      <c r="G13" s="405">
        <f>'Получивших сопровождение_!_'!G13</f>
        <v>0</v>
      </c>
      <c r="H13" s="405">
        <f>'Получивших сопровождение_!_'!H13</f>
        <v>0</v>
      </c>
      <c r="I13" s="405">
        <f>'Получивших сопровождение_!_'!I13</f>
        <v>0</v>
      </c>
      <c r="J13" s="405">
        <f>'Получивших сопровождение_!_'!J13</f>
        <v>0</v>
      </c>
      <c r="K13" s="405">
        <f>'Получивших сопровождение_!_'!K13</f>
        <v>0</v>
      </c>
      <c r="L13" s="405">
        <f>'Получивших сопровождение_!_'!L13</f>
        <v>0</v>
      </c>
      <c r="M13" s="49">
        <f>'Получивших сопровождение_!_'!M13</f>
        <v>0</v>
      </c>
      <c r="N13" s="405">
        <f>'Получивших сопровождение_!_'!N13</f>
        <v>0</v>
      </c>
      <c r="O13" s="405">
        <f>'Получивших сопровождение_!_'!O13</f>
        <v>0</v>
      </c>
      <c r="P13" s="405">
        <f>'Получивших сопровождение_!_'!P13</f>
        <v>0</v>
      </c>
      <c r="Q13" s="405">
        <f>'Получивших сопровождение_!_'!Q13</f>
        <v>0</v>
      </c>
      <c r="R13" s="405">
        <f>'Получивших сопровождение_!_'!R13</f>
        <v>0</v>
      </c>
      <c r="S13" s="405">
        <f>'Получивших сопровождение_!_'!S13</f>
        <v>0</v>
      </c>
      <c r="T13" s="405">
        <f>'Получивших сопровождение_!_'!T13</f>
        <v>0</v>
      </c>
      <c r="U13" s="49">
        <f>'Получивших сопровождение_!_'!U13</f>
        <v>0</v>
      </c>
      <c r="V13" s="405">
        <f>'Получивших сопровождение_!_'!V13</f>
        <v>0</v>
      </c>
      <c r="W13" s="405">
        <f>'Получивших сопровождение_!_'!W13</f>
        <v>0</v>
      </c>
      <c r="X13" s="405">
        <f>'Получивших сопровождение_!_'!X13</f>
        <v>0</v>
      </c>
      <c r="Y13" s="405">
        <f>'Получивших сопровождение_!_'!Y13</f>
        <v>0</v>
      </c>
      <c r="Z13" s="405">
        <f>'Получивших сопровождение_!_'!Z13</f>
        <v>0</v>
      </c>
      <c r="AA13" s="405">
        <f>'Получивших сопровождение_!_'!AA13</f>
        <v>0</v>
      </c>
      <c r="AB13" s="405">
        <f>'Получивших сопровождение_!_'!AB13</f>
        <v>0</v>
      </c>
      <c r="AC13" s="49">
        <f>'Получивших сопровождение_!_'!AC13</f>
        <v>0</v>
      </c>
      <c r="AD13" s="405">
        <f>'Получивших сопровождение_!_'!AD13</f>
        <v>0</v>
      </c>
      <c r="AE13" s="405">
        <f>'Получивших сопровождение_!_'!AE13</f>
        <v>0</v>
      </c>
      <c r="AF13" s="405">
        <f>'Получивших сопровождение_!_'!AF13</f>
        <v>0</v>
      </c>
      <c r="AG13" s="405">
        <f>'Получивших сопровождение_!_'!AG13</f>
        <v>0</v>
      </c>
      <c r="AH13" s="405">
        <f>'Получивших сопровождение_!_'!AH13</f>
        <v>0</v>
      </c>
      <c r="AI13" s="405">
        <f>'Получивших сопровождение_!_'!AI13</f>
        <v>0</v>
      </c>
      <c r="AJ13" s="405">
        <f>'Получивших сопровождение_!_'!AJ13</f>
        <v>0</v>
      </c>
      <c r="AK13" s="49">
        <f>'Получивших сопровождение_!_'!AK13</f>
        <v>0</v>
      </c>
      <c r="AL13" s="405">
        <f>'Получивших сопровождение_!_'!AL13</f>
        <v>0</v>
      </c>
      <c r="AM13" s="405">
        <f>'Получивших сопровождение_!_'!AM13</f>
        <v>0</v>
      </c>
      <c r="AN13" s="405">
        <f>'Получивших сопровождение_!_'!AN13</f>
        <v>0</v>
      </c>
      <c r="AO13" s="405">
        <f>'Получивших сопровождение_!_'!AO13</f>
        <v>0</v>
      </c>
      <c r="AP13" s="405">
        <f>'Получивших сопровождение_!_'!AP13</f>
        <v>0</v>
      </c>
      <c r="AQ13" s="405">
        <f>'Получивших сопровождение_!_'!AQ13</f>
        <v>0</v>
      </c>
      <c r="AR13" s="405">
        <f>'Получивших сопровождение_!_'!AR13</f>
        <v>0</v>
      </c>
      <c r="AS13" s="49">
        <f>'Получивших сопровождение_!_'!AS13</f>
        <v>0</v>
      </c>
      <c r="AT13" s="32">
        <f>'Получивших сопровождение_!_'!AT13</f>
        <v>0</v>
      </c>
      <c r="AU13" s="32">
        <f>'Получивших сопровождение_!_'!AU13</f>
        <v>0</v>
      </c>
      <c r="AV13" s="32">
        <f>'Получивших сопровождение_!_'!AV13</f>
        <v>0</v>
      </c>
      <c r="AW13" s="32">
        <f>'Получивших сопровождение_!_'!AW13</f>
        <v>0</v>
      </c>
      <c r="AX13" s="32">
        <f>'Получивших сопровождение_!_'!AX13</f>
        <v>0</v>
      </c>
      <c r="AY13" s="32">
        <f>'Получивших сопровождение_!_'!AY13</f>
        <v>0</v>
      </c>
      <c r="AZ13" s="32">
        <f>'Получивших сопровождение_!_'!AZ13</f>
        <v>0</v>
      </c>
    </row>
    <row r="14" spans="2:52" ht="24">
      <c r="B14" s="41" t="s">
        <v>18</v>
      </c>
      <c r="C14" s="80" t="s">
        <v>126</v>
      </c>
      <c r="D14" s="403"/>
      <c r="E14" s="49">
        <f>'Получивших сопровождение_!_'!E14</f>
        <v>0</v>
      </c>
      <c r="F14" s="405">
        <f>'Получивших сопровождение_!_'!F14</f>
        <v>0</v>
      </c>
      <c r="G14" s="405">
        <f>'Получивших сопровождение_!_'!G14</f>
        <v>0</v>
      </c>
      <c r="H14" s="405">
        <f>'Получивших сопровождение_!_'!H14</f>
        <v>0</v>
      </c>
      <c r="I14" s="405">
        <f>'Получивших сопровождение_!_'!I14</f>
        <v>0</v>
      </c>
      <c r="J14" s="405">
        <f>'Получивших сопровождение_!_'!J14</f>
        <v>0</v>
      </c>
      <c r="K14" s="405">
        <f>'Получивших сопровождение_!_'!K14</f>
        <v>0</v>
      </c>
      <c r="L14" s="405">
        <f>'Получивших сопровождение_!_'!L14</f>
        <v>0</v>
      </c>
      <c r="M14" s="49">
        <f>'Получивших сопровождение_!_'!M14</f>
        <v>0</v>
      </c>
      <c r="N14" s="405">
        <f>'Получивших сопровождение_!_'!N14</f>
        <v>0</v>
      </c>
      <c r="O14" s="405">
        <f>'Получивших сопровождение_!_'!O14</f>
        <v>0</v>
      </c>
      <c r="P14" s="405">
        <f>'Получивших сопровождение_!_'!P14</f>
        <v>0</v>
      </c>
      <c r="Q14" s="405">
        <f>'Получивших сопровождение_!_'!Q14</f>
        <v>0</v>
      </c>
      <c r="R14" s="405">
        <f>'Получивших сопровождение_!_'!R14</f>
        <v>0</v>
      </c>
      <c r="S14" s="405">
        <f>'Получивших сопровождение_!_'!S14</f>
        <v>0</v>
      </c>
      <c r="T14" s="405">
        <f>'Получивших сопровождение_!_'!T14</f>
        <v>0</v>
      </c>
      <c r="U14" s="49">
        <f>'Получивших сопровождение_!_'!U14</f>
        <v>0</v>
      </c>
      <c r="V14" s="405">
        <f>'Получивших сопровождение_!_'!V14</f>
        <v>0</v>
      </c>
      <c r="W14" s="405">
        <f>'Получивших сопровождение_!_'!W14</f>
        <v>0</v>
      </c>
      <c r="X14" s="405">
        <f>'Получивших сопровождение_!_'!X14</f>
        <v>0</v>
      </c>
      <c r="Y14" s="405">
        <f>'Получивших сопровождение_!_'!Y14</f>
        <v>0</v>
      </c>
      <c r="Z14" s="405">
        <f>'Получивших сопровождение_!_'!Z14</f>
        <v>0</v>
      </c>
      <c r="AA14" s="405">
        <f>'Получивших сопровождение_!_'!AA14</f>
        <v>0</v>
      </c>
      <c r="AB14" s="405">
        <f>'Получивших сопровождение_!_'!AB14</f>
        <v>0</v>
      </c>
      <c r="AC14" s="49">
        <f>'Получивших сопровождение_!_'!AC14</f>
        <v>0</v>
      </c>
      <c r="AD14" s="405">
        <f>'Получивших сопровождение_!_'!AD14</f>
        <v>0</v>
      </c>
      <c r="AE14" s="405">
        <f>'Получивших сопровождение_!_'!AE14</f>
        <v>0</v>
      </c>
      <c r="AF14" s="405">
        <f>'Получивших сопровождение_!_'!AF14</f>
        <v>0</v>
      </c>
      <c r="AG14" s="405">
        <f>'Получивших сопровождение_!_'!AG14</f>
        <v>0</v>
      </c>
      <c r="AH14" s="405">
        <f>'Получивших сопровождение_!_'!AH14</f>
        <v>0</v>
      </c>
      <c r="AI14" s="405">
        <f>'Получивших сопровождение_!_'!AI14</f>
        <v>0</v>
      </c>
      <c r="AJ14" s="405">
        <f>'Получивших сопровождение_!_'!AJ14</f>
        <v>0</v>
      </c>
      <c r="AK14" s="49">
        <f>'Получивших сопровождение_!_'!AK14</f>
        <v>0</v>
      </c>
      <c r="AL14" s="405">
        <f>'Получивших сопровождение_!_'!AL14</f>
        <v>0</v>
      </c>
      <c r="AM14" s="405">
        <f>'Получивших сопровождение_!_'!AM14</f>
        <v>0</v>
      </c>
      <c r="AN14" s="405">
        <f>'Получивших сопровождение_!_'!AN14</f>
        <v>0</v>
      </c>
      <c r="AO14" s="405">
        <f>'Получивших сопровождение_!_'!AO14</f>
        <v>0</v>
      </c>
      <c r="AP14" s="405">
        <f>'Получивших сопровождение_!_'!AP14</f>
        <v>0</v>
      </c>
      <c r="AQ14" s="405">
        <f>'Получивших сопровождение_!_'!AQ14</f>
        <v>0</v>
      </c>
      <c r="AR14" s="405">
        <f>'Получивших сопровождение_!_'!AR14</f>
        <v>0</v>
      </c>
      <c r="AS14" s="49">
        <f>'Получивших сопровождение_!_'!AS14</f>
        <v>0</v>
      </c>
      <c r="AT14" s="32">
        <f>'Получивших сопровождение_!_'!AT14</f>
        <v>0</v>
      </c>
      <c r="AU14" s="32">
        <f>'Получивших сопровождение_!_'!AU14</f>
        <v>0</v>
      </c>
      <c r="AV14" s="32">
        <f>'Получивших сопровождение_!_'!AV14</f>
        <v>0</v>
      </c>
      <c r="AW14" s="32">
        <f>'Получивших сопровождение_!_'!AW14</f>
        <v>0</v>
      </c>
      <c r="AX14" s="32">
        <f>'Получивших сопровождение_!_'!AX14</f>
        <v>0</v>
      </c>
      <c r="AY14" s="32">
        <f>'Получивших сопровождение_!_'!AY14</f>
        <v>0</v>
      </c>
      <c r="AZ14" s="32">
        <f>'Получивших сопровождение_!_'!AZ14</f>
        <v>0</v>
      </c>
    </row>
    <row r="15" spans="2:52" ht="12.75">
      <c r="B15" s="41" t="s">
        <v>19</v>
      </c>
      <c r="C15" s="80" t="s">
        <v>0</v>
      </c>
      <c r="D15" s="403"/>
      <c r="E15" s="49">
        <f>'Получивших сопровождение_!_'!E15</f>
        <v>0</v>
      </c>
      <c r="F15" s="405">
        <f>'Получивших сопровождение_!_'!F15</f>
        <v>0</v>
      </c>
      <c r="G15" s="405">
        <f>'Получивших сопровождение_!_'!G15</f>
        <v>0</v>
      </c>
      <c r="H15" s="405">
        <f>'Получивших сопровождение_!_'!H15</f>
        <v>0</v>
      </c>
      <c r="I15" s="405">
        <f>'Получивших сопровождение_!_'!I15</f>
        <v>0</v>
      </c>
      <c r="J15" s="405">
        <f>'Получивших сопровождение_!_'!J15</f>
        <v>0</v>
      </c>
      <c r="K15" s="405">
        <f>'Получивших сопровождение_!_'!K15</f>
        <v>0</v>
      </c>
      <c r="L15" s="405">
        <f>'Получивших сопровождение_!_'!L15</f>
        <v>0</v>
      </c>
      <c r="M15" s="49">
        <f>'Получивших сопровождение_!_'!M15</f>
        <v>0</v>
      </c>
      <c r="N15" s="405">
        <f>'Получивших сопровождение_!_'!N15</f>
        <v>0</v>
      </c>
      <c r="O15" s="405">
        <f>'Получивших сопровождение_!_'!O15</f>
        <v>0</v>
      </c>
      <c r="P15" s="405">
        <f>'Получивших сопровождение_!_'!P15</f>
        <v>0</v>
      </c>
      <c r="Q15" s="405">
        <f>'Получивших сопровождение_!_'!Q15</f>
        <v>0</v>
      </c>
      <c r="R15" s="405">
        <f>'Получивших сопровождение_!_'!R15</f>
        <v>0</v>
      </c>
      <c r="S15" s="405">
        <f>'Получивших сопровождение_!_'!S15</f>
        <v>0</v>
      </c>
      <c r="T15" s="405">
        <f>'Получивших сопровождение_!_'!T15</f>
        <v>0</v>
      </c>
      <c r="U15" s="49">
        <f>'Получивших сопровождение_!_'!U15</f>
        <v>0</v>
      </c>
      <c r="V15" s="405">
        <f>'Получивших сопровождение_!_'!V15</f>
        <v>0</v>
      </c>
      <c r="W15" s="405">
        <f>'Получивших сопровождение_!_'!W15</f>
        <v>0</v>
      </c>
      <c r="X15" s="405">
        <f>'Получивших сопровождение_!_'!X15</f>
        <v>0</v>
      </c>
      <c r="Y15" s="405">
        <f>'Получивших сопровождение_!_'!Y15</f>
        <v>0</v>
      </c>
      <c r="Z15" s="405">
        <f>'Получивших сопровождение_!_'!Z15</f>
        <v>0</v>
      </c>
      <c r="AA15" s="405">
        <f>'Получивших сопровождение_!_'!AA15</f>
        <v>0</v>
      </c>
      <c r="AB15" s="405">
        <f>'Получивших сопровождение_!_'!AB15</f>
        <v>0</v>
      </c>
      <c r="AC15" s="49">
        <f>'Получивших сопровождение_!_'!AC15</f>
        <v>0</v>
      </c>
      <c r="AD15" s="405">
        <f>'Получивших сопровождение_!_'!AD15</f>
        <v>0</v>
      </c>
      <c r="AE15" s="405">
        <f>'Получивших сопровождение_!_'!AE15</f>
        <v>0</v>
      </c>
      <c r="AF15" s="405">
        <f>'Получивших сопровождение_!_'!AF15</f>
        <v>0</v>
      </c>
      <c r="AG15" s="405">
        <f>'Получивших сопровождение_!_'!AG15</f>
        <v>0</v>
      </c>
      <c r="AH15" s="405">
        <f>'Получивших сопровождение_!_'!AH15</f>
        <v>0</v>
      </c>
      <c r="AI15" s="405">
        <f>'Получивших сопровождение_!_'!AI15</f>
        <v>0</v>
      </c>
      <c r="AJ15" s="405">
        <f>'Получивших сопровождение_!_'!AJ15</f>
        <v>0</v>
      </c>
      <c r="AK15" s="49">
        <f>'Получивших сопровождение_!_'!AK15</f>
        <v>0</v>
      </c>
      <c r="AL15" s="405">
        <f>'Получивших сопровождение_!_'!AL15</f>
        <v>0</v>
      </c>
      <c r="AM15" s="405">
        <f>'Получивших сопровождение_!_'!AM15</f>
        <v>0</v>
      </c>
      <c r="AN15" s="405">
        <f>'Получивших сопровождение_!_'!AN15</f>
        <v>0</v>
      </c>
      <c r="AO15" s="405">
        <f>'Получивших сопровождение_!_'!AO15</f>
        <v>0</v>
      </c>
      <c r="AP15" s="405">
        <f>'Получивших сопровождение_!_'!AP15</f>
        <v>0</v>
      </c>
      <c r="AQ15" s="405">
        <f>'Получивших сопровождение_!_'!AQ15</f>
        <v>0</v>
      </c>
      <c r="AR15" s="405">
        <f>'Получивших сопровождение_!_'!AR15</f>
        <v>0</v>
      </c>
      <c r="AS15" s="49">
        <f>'Получивших сопровождение_!_'!AS15</f>
        <v>0</v>
      </c>
      <c r="AT15" s="32">
        <f>'Получивших сопровождение_!_'!AT15</f>
        <v>0</v>
      </c>
      <c r="AU15" s="32">
        <f>'Получивших сопровождение_!_'!AU15</f>
        <v>0</v>
      </c>
      <c r="AV15" s="32">
        <f>'Получивших сопровождение_!_'!AV15</f>
        <v>0</v>
      </c>
      <c r="AW15" s="32">
        <f>'Получивших сопровождение_!_'!AW15</f>
        <v>0</v>
      </c>
      <c r="AX15" s="32">
        <f>'Получивших сопровождение_!_'!AX15</f>
        <v>0</v>
      </c>
      <c r="AY15" s="32">
        <f>'Получивших сопровождение_!_'!AY15</f>
        <v>0</v>
      </c>
      <c r="AZ15" s="32">
        <f>'Получивших сопровождение_!_'!AZ15</f>
        <v>0</v>
      </c>
    </row>
    <row r="16" spans="2:52" ht="24">
      <c r="B16" s="41" t="s">
        <v>20</v>
      </c>
      <c r="C16" s="80" t="s">
        <v>5</v>
      </c>
      <c r="D16" s="403"/>
      <c r="E16" s="49">
        <f>'Получивших сопровождение_!_'!E16</f>
        <v>0</v>
      </c>
      <c r="F16" s="402">
        <f>'Получивших сопровождение_!_'!F16</f>
        <v>0</v>
      </c>
      <c r="G16" s="402">
        <f>'Получивших сопровождение_!_'!G16</f>
        <v>0</v>
      </c>
      <c r="H16" s="402">
        <f>'Получивших сопровождение_!_'!H16</f>
        <v>0</v>
      </c>
      <c r="I16" s="402">
        <f>'Получивших сопровождение_!_'!I16</f>
        <v>0</v>
      </c>
      <c r="J16" s="402">
        <f>'Получивших сопровождение_!_'!J16</f>
        <v>0</v>
      </c>
      <c r="K16" s="402">
        <f>'Получивших сопровождение_!_'!K16</f>
        <v>0</v>
      </c>
      <c r="L16" s="402">
        <f>'Получивших сопровождение_!_'!L16</f>
        <v>0</v>
      </c>
      <c r="M16" s="49">
        <f>'Получивших сопровождение_!_'!M16</f>
        <v>0</v>
      </c>
      <c r="N16" s="402">
        <f>'Получивших сопровождение_!_'!N16</f>
        <v>0</v>
      </c>
      <c r="O16" s="402">
        <f>'Получивших сопровождение_!_'!O16</f>
        <v>0</v>
      </c>
      <c r="P16" s="402">
        <f>'Получивших сопровождение_!_'!P16</f>
        <v>0</v>
      </c>
      <c r="Q16" s="402">
        <f>'Получивших сопровождение_!_'!Q16</f>
        <v>0</v>
      </c>
      <c r="R16" s="402">
        <f>'Получивших сопровождение_!_'!R16</f>
        <v>0</v>
      </c>
      <c r="S16" s="402">
        <f>'Получивших сопровождение_!_'!S16</f>
        <v>0</v>
      </c>
      <c r="T16" s="402">
        <f>'Получивших сопровождение_!_'!T16</f>
        <v>0</v>
      </c>
      <c r="U16" s="49">
        <f>'Получивших сопровождение_!_'!U16</f>
        <v>0</v>
      </c>
      <c r="V16" s="402">
        <f>'Получивших сопровождение_!_'!V16</f>
        <v>0</v>
      </c>
      <c r="W16" s="402">
        <f>'Получивших сопровождение_!_'!W16</f>
        <v>0</v>
      </c>
      <c r="X16" s="402">
        <f>'Получивших сопровождение_!_'!X16</f>
        <v>0</v>
      </c>
      <c r="Y16" s="402">
        <f>'Получивших сопровождение_!_'!Y16</f>
        <v>0</v>
      </c>
      <c r="Z16" s="402">
        <f>'Получивших сопровождение_!_'!Z16</f>
        <v>0</v>
      </c>
      <c r="AA16" s="402">
        <f>'Получивших сопровождение_!_'!AA16</f>
        <v>0</v>
      </c>
      <c r="AB16" s="402">
        <f>'Получивших сопровождение_!_'!AB16</f>
        <v>0</v>
      </c>
      <c r="AC16" s="49">
        <f>'Получивших сопровождение_!_'!AC16</f>
        <v>0</v>
      </c>
      <c r="AD16" s="402">
        <f>'Получивших сопровождение_!_'!AD16</f>
        <v>0</v>
      </c>
      <c r="AE16" s="402">
        <f>'Получивших сопровождение_!_'!AE16</f>
        <v>0</v>
      </c>
      <c r="AF16" s="402">
        <f>'Получивших сопровождение_!_'!AF16</f>
        <v>0</v>
      </c>
      <c r="AG16" s="402">
        <f>'Получивших сопровождение_!_'!AG16</f>
        <v>0</v>
      </c>
      <c r="AH16" s="402">
        <f>'Получивших сопровождение_!_'!AH16</f>
        <v>0</v>
      </c>
      <c r="AI16" s="402">
        <f>'Получивших сопровождение_!_'!AI16</f>
        <v>0</v>
      </c>
      <c r="AJ16" s="402">
        <f>'Получивших сопровождение_!_'!AJ16</f>
        <v>0</v>
      </c>
      <c r="AK16" s="49">
        <f>'Получивших сопровождение_!_'!AK16</f>
        <v>0</v>
      </c>
      <c r="AL16" s="402">
        <f>'Получивших сопровождение_!_'!AL16</f>
        <v>0</v>
      </c>
      <c r="AM16" s="402">
        <f>'Получивших сопровождение_!_'!AM16</f>
        <v>0</v>
      </c>
      <c r="AN16" s="402">
        <f>'Получивших сопровождение_!_'!AN16</f>
        <v>0</v>
      </c>
      <c r="AO16" s="402">
        <f>'Получивших сопровождение_!_'!AO16</f>
        <v>0</v>
      </c>
      <c r="AP16" s="402">
        <f>'Получивших сопровождение_!_'!AP16</f>
        <v>0</v>
      </c>
      <c r="AQ16" s="402">
        <f>'Получивших сопровождение_!_'!AQ16</f>
        <v>0</v>
      </c>
      <c r="AR16" s="402">
        <f>'Получивших сопровождение_!_'!AR16</f>
        <v>0</v>
      </c>
      <c r="AS16" s="49">
        <f>'Получивших сопровождение_!_'!AS16</f>
        <v>0</v>
      </c>
      <c r="AT16" s="33">
        <f>'Получивших сопровождение_!_'!AT16</f>
        <v>0</v>
      </c>
      <c r="AU16" s="33">
        <f>'Получивших сопровождение_!_'!AU16</f>
        <v>0</v>
      </c>
      <c r="AV16" s="33">
        <f>'Получивших сопровождение_!_'!AV16</f>
        <v>0</v>
      </c>
      <c r="AW16" s="33">
        <f>'Получивших сопровождение_!_'!AW16</f>
        <v>0</v>
      </c>
      <c r="AX16" s="33">
        <f>'Получивших сопровождение_!_'!AX16</f>
        <v>0</v>
      </c>
      <c r="AY16" s="33">
        <f>'Получивших сопровождение_!_'!AY16</f>
        <v>0</v>
      </c>
      <c r="AZ16" s="33">
        <f>'Получивших сопровождение_!_'!AZ16</f>
        <v>0</v>
      </c>
    </row>
    <row r="17" spans="2:52" ht="12.75">
      <c r="B17" s="41" t="s">
        <v>21</v>
      </c>
      <c r="C17" s="80" t="s">
        <v>40</v>
      </c>
      <c r="D17" s="403"/>
      <c r="E17" s="49">
        <f>'Получивших сопровождение_!_'!E17</f>
        <v>0</v>
      </c>
      <c r="F17" s="402">
        <f>'Получивших сопровождение_!_'!F17</f>
        <v>0</v>
      </c>
      <c r="G17" s="402">
        <f>'Получивших сопровождение_!_'!G17</f>
        <v>0</v>
      </c>
      <c r="H17" s="402">
        <f>'Получивших сопровождение_!_'!H17</f>
        <v>0</v>
      </c>
      <c r="I17" s="402">
        <f>'Получивших сопровождение_!_'!I17</f>
        <v>0</v>
      </c>
      <c r="J17" s="402">
        <f>'Получивших сопровождение_!_'!J17</f>
        <v>0</v>
      </c>
      <c r="K17" s="402">
        <f>'Получивших сопровождение_!_'!K17</f>
        <v>0</v>
      </c>
      <c r="L17" s="402">
        <f>'Получивших сопровождение_!_'!L17</f>
        <v>0</v>
      </c>
      <c r="M17" s="49">
        <f>'Получивших сопровождение_!_'!M17</f>
        <v>0</v>
      </c>
      <c r="N17" s="402">
        <f>'Получивших сопровождение_!_'!N17</f>
        <v>0</v>
      </c>
      <c r="O17" s="402">
        <f>'Получивших сопровождение_!_'!O17</f>
        <v>0</v>
      </c>
      <c r="P17" s="402">
        <f>'Получивших сопровождение_!_'!P17</f>
        <v>0</v>
      </c>
      <c r="Q17" s="402">
        <f>'Получивших сопровождение_!_'!Q17</f>
        <v>0</v>
      </c>
      <c r="R17" s="402">
        <f>'Получивших сопровождение_!_'!R17</f>
        <v>0</v>
      </c>
      <c r="S17" s="402">
        <f>'Получивших сопровождение_!_'!S17</f>
        <v>0</v>
      </c>
      <c r="T17" s="402">
        <f>'Получивших сопровождение_!_'!T17</f>
        <v>0</v>
      </c>
      <c r="U17" s="49">
        <f>'Получивших сопровождение_!_'!U17</f>
        <v>0</v>
      </c>
      <c r="V17" s="402">
        <f>'Получивших сопровождение_!_'!V17</f>
        <v>0</v>
      </c>
      <c r="W17" s="402">
        <f>'Получивших сопровождение_!_'!W17</f>
        <v>0</v>
      </c>
      <c r="X17" s="402">
        <f>'Получивших сопровождение_!_'!X17</f>
        <v>0</v>
      </c>
      <c r="Y17" s="402">
        <f>'Получивших сопровождение_!_'!Y17</f>
        <v>0</v>
      </c>
      <c r="Z17" s="402">
        <f>'Получивших сопровождение_!_'!Z17</f>
        <v>0</v>
      </c>
      <c r="AA17" s="402">
        <f>'Получивших сопровождение_!_'!AA17</f>
        <v>0</v>
      </c>
      <c r="AB17" s="402">
        <f>'Получивших сопровождение_!_'!AB17</f>
        <v>0</v>
      </c>
      <c r="AC17" s="49">
        <f>'Получивших сопровождение_!_'!AC17</f>
        <v>0</v>
      </c>
      <c r="AD17" s="402">
        <f>'Получивших сопровождение_!_'!AD17</f>
        <v>0</v>
      </c>
      <c r="AE17" s="402">
        <f>'Получивших сопровождение_!_'!AE17</f>
        <v>0</v>
      </c>
      <c r="AF17" s="402">
        <f>'Получивших сопровождение_!_'!AF17</f>
        <v>0</v>
      </c>
      <c r="AG17" s="402">
        <f>'Получивших сопровождение_!_'!AG17</f>
        <v>0</v>
      </c>
      <c r="AH17" s="402">
        <f>'Получивших сопровождение_!_'!AH17</f>
        <v>0</v>
      </c>
      <c r="AI17" s="402">
        <f>'Получивших сопровождение_!_'!AI17</f>
        <v>0</v>
      </c>
      <c r="AJ17" s="402">
        <f>'Получивших сопровождение_!_'!AJ17</f>
        <v>0</v>
      </c>
      <c r="AK17" s="49">
        <f>'Получивших сопровождение_!_'!AK17</f>
        <v>0</v>
      </c>
      <c r="AL17" s="402">
        <f>'Получивших сопровождение_!_'!AL17</f>
        <v>0</v>
      </c>
      <c r="AM17" s="402">
        <f>'Получивших сопровождение_!_'!AM17</f>
        <v>0</v>
      </c>
      <c r="AN17" s="402">
        <f>'Получивших сопровождение_!_'!AN17</f>
        <v>0</v>
      </c>
      <c r="AO17" s="402">
        <f>'Получивших сопровождение_!_'!AO17</f>
        <v>0</v>
      </c>
      <c r="AP17" s="402">
        <f>'Получивших сопровождение_!_'!AP17</f>
        <v>0</v>
      </c>
      <c r="AQ17" s="402">
        <f>'Получивших сопровождение_!_'!AQ17</f>
        <v>0</v>
      </c>
      <c r="AR17" s="402">
        <f>'Получивших сопровождение_!_'!AR17</f>
        <v>0</v>
      </c>
      <c r="AS17" s="49">
        <f>'Получивших сопровождение_!_'!AS17</f>
        <v>0</v>
      </c>
      <c r="AT17" s="33">
        <f>'Получивших сопровождение_!_'!AT17</f>
        <v>0</v>
      </c>
      <c r="AU17" s="33">
        <f>'Получивших сопровождение_!_'!AU17</f>
        <v>0</v>
      </c>
      <c r="AV17" s="33">
        <f>'Получивших сопровождение_!_'!AV17</f>
        <v>0</v>
      </c>
      <c r="AW17" s="33">
        <f>'Получивших сопровождение_!_'!AW17</f>
        <v>0</v>
      </c>
      <c r="AX17" s="33">
        <f>'Получивших сопровождение_!_'!AX17</f>
        <v>0</v>
      </c>
      <c r="AY17" s="33">
        <f>'Получивших сопровождение_!_'!AY17</f>
        <v>0</v>
      </c>
      <c r="AZ17" s="33">
        <f>'Получивших сопровождение_!_'!AZ17</f>
        <v>0</v>
      </c>
    </row>
    <row r="18" spans="2:52" ht="12.75">
      <c r="B18" s="51" t="s">
        <v>22</v>
      </c>
      <c r="C18" s="80" t="s">
        <v>93</v>
      </c>
      <c r="D18" s="403"/>
      <c r="E18" s="49">
        <f>'Получивших сопровождение_!_'!E18</f>
        <v>0</v>
      </c>
      <c r="F18" s="402">
        <f>'Получивших сопровождение_!_'!F18</f>
        <v>0</v>
      </c>
      <c r="G18" s="402">
        <f>'Получивших сопровождение_!_'!G18</f>
        <v>0</v>
      </c>
      <c r="H18" s="402">
        <f>'Получивших сопровождение_!_'!H18</f>
        <v>0</v>
      </c>
      <c r="I18" s="402">
        <f>'Получивших сопровождение_!_'!I18</f>
        <v>0</v>
      </c>
      <c r="J18" s="402">
        <f>'Получивших сопровождение_!_'!J18</f>
        <v>0</v>
      </c>
      <c r="K18" s="402">
        <f>'Получивших сопровождение_!_'!K18</f>
        <v>0</v>
      </c>
      <c r="L18" s="402">
        <f>'Получивших сопровождение_!_'!L18</f>
        <v>0</v>
      </c>
      <c r="M18" s="49">
        <f>'Получивших сопровождение_!_'!M18</f>
        <v>0</v>
      </c>
      <c r="N18" s="402">
        <f>'Получивших сопровождение_!_'!N18</f>
        <v>0</v>
      </c>
      <c r="O18" s="402">
        <f>'Получивших сопровождение_!_'!O18</f>
        <v>0</v>
      </c>
      <c r="P18" s="402">
        <f>'Получивших сопровождение_!_'!P18</f>
        <v>0</v>
      </c>
      <c r="Q18" s="402">
        <f>'Получивших сопровождение_!_'!Q18</f>
        <v>0</v>
      </c>
      <c r="R18" s="402">
        <f>'Получивших сопровождение_!_'!R18</f>
        <v>0</v>
      </c>
      <c r="S18" s="402">
        <f>'Получивших сопровождение_!_'!S18</f>
        <v>0</v>
      </c>
      <c r="T18" s="402">
        <f>'Получивших сопровождение_!_'!T18</f>
        <v>0</v>
      </c>
      <c r="U18" s="49">
        <f>'Получивших сопровождение_!_'!U18</f>
        <v>0</v>
      </c>
      <c r="V18" s="402">
        <f>'Получивших сопровождение_!_'!V18</f>
        <v>0</v>
      </c>
      <c r="W18" s="402">
        <f>'Получивших сопровождение_!_'!W18</f>
        <v>0</v>
      </c>
      <c r="X18" s="402">
        <f>'Получивших сопровождение_!_'!X18</f>
        <v>0</v>
      </c>
      <c r="Y18" s="402">
        <f>'Получивших сопровождение_!_'!Y18</f>
        <v>0</v>
      </c>
      <c r="Z18" s="402">
        <f>'Получивших сопровождение_!_'!Z18</f>
        <v>0</v>
      </c>
      <c r="AA18" s="402">
        <f>'Получивших сопровождение_!_'!AA18</f>
        <v>0</v>
      </c>
      <c r="AB18" s="402">
        <f>'Получивших сопровождение_!_'!AB18</f>
        <v>0</v>
      </c>
      <c r="AC18" s="49">
        <f>'Получивших сопровождение_!_'!AC18</f>
        <v>0</v>
      </c>
      <c r="AD18" s="402">
        <f>'Получивших сопровождение_!_'!AD18</f>
        <v>0</v>
      </c>
      <c r="AE18" s="402">
        <f>'Получивших сопровождение_!_'!AE18</f>
        <v>0</v>
      </c>
      <c r="AF18" s="402">
        <f>'Получивших сопровождение_!_'!AF18</f>
        <v>0</v>
      </c>
      <c r="AG18" s="402">
        <f>'Получивших сопровождение_!_'!AG18</f>
        <v>0</v>
      </c>
      <c r="AH18" s="402">
        <f>'Получивших сопровождение_!_'!AH18</f>
        <v>0</v>
      </c>
      <c r="AI18" s="402">
        <f>'Получивших сопровождение_!_'!AI18</f>
        <v>0</v>
      </c>
      <c r="AJ18" s="402">
        <f>'Получивших сопровождение_!_'!AJ18</f>
        <v>0</v>
      </c>
      <c r="AK18" s="49">
        <f>'Получивших сопровождение_!_'!AK18</f>
        <v>0</v>
      </c>
      <c r="AL18" s="402">
        <f>'Получивших сопровождение_!_'!AL18</f>
        <v>0</v>
      </c>
      <c r="AM18" s="402">
        <f>'Получивших сопровождение_!_'!AM18</f>
        <v>0</v>
      </c>
      <c r="AN18" s="402">
        <f>'Получивших сопровождение_!_'!AN18</f>
        <v>0</v>
      </c>
      <c r="AO18" s="402">
        <f>'Получивших сопровождение_!_'!AO18</f>
        <v>0</v>
      </c>
      <c r="AP18" s="402">
        <f>'Получивших сопровождение_!_'!AP18</f>
        <v>0</v>
      </c>
      <c r="AQ18" s="402">
        <f>'Получивших сопровождение_!_'!AQ18</f>
        <v>0</v>
      </c>
      <c r="AR18" s="402">
        <f>'Получивших сопровождение_!_'!AR18</f>
        <v>0</v>
      </c>
      <c r="AS18" s="49">
        <f>'Получивших сопровождение_!_'!AS18</f>
        <v>0</v>
      </c>
      <c r="AT18" s="33">
        <f>'Получивших сопровождение_!_'!AT18</f>
        <v>0</v>
      </c>
      <c r="AU18" s="33">
        <f>'Получивших сопровождение_!_'!AU18</f>
        <v>0</v>
      </c>
      <c r="AV18" s="33">
        <f>'Получивших сопровождение_!_'!AV18</f>
        <v>0</v>
      </c>
      <c r="AW18" s="33">
        <f>'Получивших сопровождение_!_'!AW18</f>
        <v>0</v>
      </c>
      <c r="AX18" s="33">
        <f>'Получивших сопровождение_!_'!AX18</f>
        <v>0</v>
      </c>
      <c r="AY18" s="33">
        <f>'Получивших сопровождение_!_'!AY18</f>
        <v>0</v>
      </c>
      <c r="AZ18" s="33">
        <f>'Получивших сопровождение_!_'!AZ18</f>
        <v>0</v>
      </c>
    </row>
    <row r="19" spans="2:52" ht="12.75">
      <c r="B19" s="47" t="s">
        <v>23</v>
      </c>
      <c r="C19" s="80" t="s">
        <v>1</v>
      </c>
      <c r="D19" s="406"/>
      <c r="E19" s="22">
        <f>'Получивших сопровождение_!_'!E19</f>
        <v>0</v>
      </c>
      <c r="F19" s="22">
        <f>'Получивших сопровождение_!_'!F19</f>
        <v>0</v>
      </c>
      <c r="G19" s="22">
        <f>'Получивших сопровождение_!_'!G19</f>
        <v>0</v>
      </c>
      <c r="H19" s="22">
        <f>'Получивших сопровождение_!_'!H19</f>
        <v>0</v>
      </c>
      <c r="I19" s="22">
        <f>'Получивших сопровождение_!_'!I19</f>
        <v>0</v>
      </c>
      <c r="J19" s="22">
        <f>'Получивших сопровождение_!_'!J19</f>
        <v>0</v>
      </c>
      <c r="K19" s="22">
        <f>'Получивших сопровождение_!_'!K19</f>
        <v>0</v>
      </c>
      <c r="L19" s="22">
        <f>'Получивших сопровождение_!_'!L19</f>
        <v>0</v>
      </c>
      <c r="M19" s="22">
        <f>'Получивших сопровождение_!_'!M19</f>
        <v>0</v>
      </c>
      <c r="N19" s="22">
        <f>'Получивших сопровождение_!_'!N19</f>
        <v>0</v>
      </c>
      <c r="O19" s="22">
        <f>'Получивших сопровождение_!_'!O19</f>
        <v>0</v>
      </c>
      <c r="P19" s="22">
        <f>'Получивших сопровождение_!_'!P19</f>
        <v>0</v>
      </c>
      <c r="Q19" s="22">
        <f>'Получивших сопровождение_!_'!Q19</f>
        <v>0</v>
      </c>
      <c r="R19" s="22">
        <f>'Получивших сопровождение_!_'!R19</f>
        <v>0</v>
      </c>
      <c r="S19" s="22">
        <f>'Получивших сопровождение_!_'!S19</f>
        <v>0</v>
      </c>
      <c r="T19" s="22">
        <f>'Получивших сопровождение_!_'!T19</f>
        <v>0</v>
      </c>
      <c r="U19" s="22">
        <f>'Получивших сопровождение_!_'!U19</f>
        <v>0</v>
      </c>
      <c r="V19" s="22">
        <f>'Получивших сопровождение_!_'!V19</f>
        <v>0</v>
      </c>
      <c r="W19" s="22">
        <f>'Получивших сопровождение_!_'!W19</f>
        <v>0</v>
      </c>
      <c r="X19" s="22">
        <f>'Получивших сопровождение_!_'!X19</f>
        <v>0</v>
      </c>
      <c r="Y19" s="22">
        <f>'Получивших сопровождение_!_'!Y19</f>
        <v>0</v>
      </c>
      <c r="Z19" s="22">
        <f>'Получивших сопровождение_!_'!Z19</f>
        <v>0</v>
      </c>
      <c r="AA19" s="22">
        <f>'Получивших сопровождение_!_'!AA19</f>
        <v>0</v>
      </c>
      <c r="AB19" s="22">
        <f>'Получивших сопровождение_!_'!AB19</f>
        <v>0</v>
      </c>
      <c r="AC19" s="22">
        <f>'Получивших сопровождение_!_'!AC19</f>
        <v>0</v>
      </c>
      <c r="AD19" s="22">
        <f>'Получивших сопровождение_!_'!AD19</f>
        <v>0</v>
      </c>
      <c r="AE19" s="22">
        <f>'Получивших сопровождение_!_'!AE19</f>
        <v>0</v>
      </c>
      <c r="AF19" s="22">
        <f>'Получивших сопровождение_!_'!AF19</f>
        <v>0</v>
      </c>
      <c r="AG19" s="22">
        <f>'Получивших сопровождение_!_'!AG19</f>
        <v>0</v>
      </c>
      <c r="AH19" s="22">
        <f>'Получивших сопровождение_!_'!AH19</f>
        <v>0</v>
      </c>
      <c r="AI19" s="22">
        <f>'Получивших сопровождение_!_'!AI19</f>
        <v>0</v>
      </c>
      <c r="AJ19" s="22">
        <f>'Получивших сопровождение_!_'!AJ19</f>
        <v>0</v>
      </c>
      <c r="AK19" s="22">
        <f>'Получивших сопровождение_!_'!AK19</f>
        <v>0</v>
      </c>
      <c r="AL19" s="22">
        <f>'Получивших сопровождение_!_'!AL19</f>
        <v>0</v>
      </c>
      <c r="AM19" s="22">
        <f>'Получивших сопровождение_!_'!AM19</f>
        <v>0</v>
      </c>
      <c r="AN19" s="22">
        <f>'Получивших сопровождение_!_'!AN19</f>
        <v>0</v>
      </c>
      <c r="AO19" s="22">
        <f>'Получивших сопровождение_!_'!AO19</f>
        <v>0</v>
      </c>
      <c r="AP19" s="22">
        <f>'Получивших сопровождение_!_'!AP19</f>
        <v>0</v>
      </c>
      <c r="AQ19" s="22">
        <f>'Получивших сопровождение_!_'!AQ19</f>
        <v>0</v>
      </c>
      <c r="AR19" s="22">
        <f>'Получивших сопровождение_!_'!AR19</f>
        <v>0</v>
      </c>
      <c r="AS19" s="22">
        <f>'Получивших сопровождение_!_'!AS19</f>
        <v>0</v>
      </c>
      <c r="AT19" s="22">
        <f>'Получивших сопровождение_!_'!AT19</f>
        <v>0</v>
      </c>
      <c r="AU19" s="22">
        <f>'Получивших сопровождение_!_'!AU19</f>
        <v>0</v>
      </c>
      <c r="AV19" s="22">
        <f>'Получивших сопровождение_!_'!AV19</f>
        <v>0</v>
      </c>
      <c r="AW19" s="22">
        <f>'Получивших сопровождение_!_'!AW19</f>
        <v>0</v>
      </c>
      <c r="AX19" s="22">
        <f>'Получивших сопровождение_!_'!AX19</f>
        <v>0</v>
      </c>
      <c r="AY19" s="22">
        <f>'Получивших сопровождение_!_'!AY19</f>
        <v>0</v>
      </c>
      <c r="AZ19" s="22">
        <f>'Получивших сопровождение_!_'!AZ19</f>
        <v>0</v>
      </c>
    </row>
    <row r="20" spans="2:52" ht="24">
      <c r="B20" s="47" t="s">
        <v>24</v>
      </c>
      <c r="C20" s="80" t="s">
        <v>3</v>
      </c>
      <c r="D20" s="403"/>
      <c r="E20" s="49">
        <f>'Получивших сопровождение_!_'!E20</f>
        <v>0</v>
      </c>
      <c r="F20" s="402">
        <f>'Получивших сопровождение_!_'!F20</f>
        <v>0</v>
      </c>
      <c r="G20" s="402">
        <f>'Получивших сопровождение_!_'!G20</f>
        <v>0</v>
      </c>
      <c r="H20" s="402">
        <f>'Получивших сопровождение_!_'!H20</f>
        <v>0</v>
      </c>
      <c r="I20" s="402">
        <f>'Получивших сопровождение_!_'!I20</f>
        <v>0</v>
      </c>
      <c r="J20" s="402">
        <f>'Получивших сопровождение_!_'!J20</f>
        <v>0</v>
      </c>
      <c r="K20" s="402">
        <f>'Получивших сопровождение_!_'!K20</f>
        <v>0</v>
      </c>
      <c r="L20" s="402">
        <f>'Получивших сопровождение_!_'!L20</f>
        <v>0</v>
      </c>
      <c r="M20" s="49">
        <f>'Получивших сопровождение_!_'!M20</f>
        <v>0</v>
      </c>
      <c r="N20" s="402">
        <f>'Получивших сопровождение_!_'!N20</f>
        <v>0</v>
      </c>
      <c r="O20" s="402">
        <f>'Получивших сопровождение_!_'!O20</f>
        <v>0</v>
      </c>
      <c r="P20" s="402">
        <f>'Получивших сопровождение_!_'!P20</f>
        <v>0</v>
      </c>
      <c r="Q20" s="402">
        <f>'Получивших сопровождение_!_'!Q20</f>
        <v>0</v>
      </c>
      <c r="R20" s="402">
        <f>'Получивших сопровождение_!_'!R20</f>
        <v>0</v>
      </c>
      <c r="S20" s="402">
        <f>'Получивших сопровождение_!_'!S20</f>
        <v>0</v>
      </c>
      <c r="T20" s="402">
        <f>'Получивших сопровождение_!_'!T20</f>
        <v>0</v>
      </c>
      <c r="U20" s="49">
        <f>'Получивших сопровождение_!_'!U20</f>
        <v>0</v>
      </c>
      <c r="V20" s="402">
        <f>'Получивших сопровождение_!_'!V20</f>
        <v>0</v>
      </c>
      <c r="W20" s="402">
        <f>'Получивших сопровождение_!_'!W20</f>
        <v>0</v>
      </c>
      <c r="X20" s="402">
        <f>'Получивших сопровождение_!_'!X20</f>
        <v>0</v>
      </c>
      <c r="Y20" s="402">
        <f>'Получивших сопровождение_!_'!Y20</f>
        <v>0</v>
      </c>
      <c r="Z20" s="402">
        <f>'Получивших сопровождение_!_'!Z20</f>
        <v>0</v>
      </c>
      <c r="AA20" s="402">
        <f>'Получивших сопровождение_!_'!AA20</f>
        <v>0</v>
      </c>
      <c r="AB20" s="402">
        <f>'Получивших сопровождение_!_'!AB20</f>
        <v>0</v>
      </c>
      <c r="AC20" s="49">
        <f>'Получивших сопровождение_!_'!AC20</f>
        <v>0</v>
      </c>
      <c r="AD20" s="402">
        <f>'Получивших сопровождение_!_'!AD20</f>
        <v>0</v>
      </c>
      <c r="AE20" s="402">
        <f>'Получивших сопровождение_!_'!AE20</f>
        <v>0</v>
      </c>
      <c r="AF20" s="402">
        <f>'Получивших сопровождение_!_'!AF20</f>
        <v>0</v>
      </c>
      <c r="AG20" s="402">
        <f>'Получивших сопровождение_!_'!AG20</f>
        <v>0</v>
      </c>
      <c r="AH20" s="402">
        <f>'Получивших сопровождение_!_'!AH20</f>
        <v>0</v>
      </c>
      <c r="AI20" s="402">
        <f>'Получивших сопровождение_!_'!AI20</f>
        <v>0</v>
      </c>
      <c r="AJ20" s="402">
        <f>'Получивших сопровождение_!_'!AJ20</f>
        <v>0</v>
      </c>
      <c r="AK20" s="49">
        <f>'Получивших сопровождение_!_'!AK20</f>
        <v>0</v>
      </c>
      <c r="AL20" s="402">
        <f>'Получивших сопровождение_!_'!AL20</f>
        <v>0</v>
      </c>
      <c r="AM20" s="402">
        <f>'Получивших сопровождение_!_'!AM20</f>
        <v>0</v>
      </c>
      <c r="AN20" s="402">
        <f>'Получивших сопровождение_!_'!AN20</f>
        <v>0</v>
      </c>
      <c r="AO20" s="402">
        <f>'Получивших сопровождение_!_'!AO20</f>
        <v>0</v>
      </c>
      <c r="AP20" s="402">
        <f>'Получивших сопровождение_!_'!AP20</f>
        <v>0</v>
      </c>
      <c r="AQ20" s="402">
        <f>'Получивших сопровождение_!_'!AQ20</f>
        <v>0</v>
      </c>
      <c r="AR20" s="402">
        <f>'Получивших сопровождение_!_'!AR20</f>
        <v>0</v>
      </c>
      <c r="AS20" s="49">
        <f>'Получивших сопровождение_!_'!AS20</f>
        <v>0</v>
      </c>
      <c r="AT20" s="33">
        <f>'Получивших сопровождение_!_'!AT20</f>
        <v>0</v>
      </c>
      <c r="AU20" s="33">
        <f>'Получивших сопровождение_!_'!AU20</f>
        <v>0</v>
      </c>
      <c r="AV20" s="33">
        <f>'Получивших сопровождение_!_'!AV20</f>
        <v>0</v>
      </c>
      <c r="AW20" s="33">
        <f>'Получивших сопровождение_!_'!AW20</f>
        <v>0</v>
      </c>
      <c r="AX20" s="33">
        <f>'Получивших сопровождение_!_'!AX20</f>
        <v>0</v>
      </c>
      <c r="AY20" s="33">
        <f>'Получивших сопровождение_!_'!AY20</f>
        <v>0</v>
      </c>
      <c r="AZ20" s="33">
        <f>'Получивших сопровождение_!_'!AZ20</f>
        <v>0</v>
      </c>
    </row>
    <row r="21" spans="2:52" ht="24">
      <c r="B21" s="47" t="s">
        <v>25</v>
      </c>
      <c r="C21" s="80" t="s">
        <v>127</v>
      </c>
      <c r="D21" s="403"/>
      <c r="E21" s="49">
        <f>'Получивших сопровождение_!_'!E21</f>
        <v>0</v>
      </c>
      <c r="F21" s="402">
        <f>'Получивших сопровождение_!_'!F21</f>
        <v>0</v>
      </c>
      <c r="G21" s="402">
        <f>'Получивших сопровождение_!_'!G21</f>
        <v>0</v>
      </c>
      <c r="H21" s="402">
        <f>'Получивших сопровождение_!_'!H21</f>
        <v>0</v>
      </c>
      <c r="I21" s="402">
        <f>'Получивших сопровождение_!_'!I21</f>
        <v>0</v>
      </c>
      <c r="J21" s="402">
        <f>'Получивших сопровождение_!_'!J21</f>
        <v>0</v>
      </c>
      <c r="K21" s="402">
        <f>'Получивших сопровождение_!_'!K21</f>
        <v>0</v>
      </c>
      <c r="L21" s="402">
        <f>'Получивших сопровождение_!_'!L21</f>
        <v>0</v>
      </c>
      <c r="M21" s="49">
        <f>'Получивших сопровождение_!_'!M21</f>
        <v>0</v>
      </c>
      <c r="N21" s="402">
        <f>'Получивших сопровождение_!_'!N21</f>
        <v>0</v>
      </c>
      <c r="O21" s="402">
        <f>'Получивших сопровождение_!_'!O21</f>
        <v>0</v>
      </c>
      <c r="P21" s="402">
        <f>'Получивших сопровождение_!_'!P21</f>
        <v>0</v>
      </c>
      <c r="Q21" s="402">
        <f>'Получивших сопровождение_!_'!Q21</f>
        <v>0</v>
      </c>
      <c r="R21" s="402">
        <f>'Получивших сопровождение_!_'!R21</f>
        <v>0</v>
      </c>
      <c r="S21" s="402">
        <f>'Получивших сопровождение_!_'!S21</f>
        <v>0</v>
      </c>
      <c r="T21" s="402">
        <f>'Получивших сопровождение_!_'!T21</f>
        <v>0</v>
      </c>
      <c r="U21" s="49">
        <f>'Получивших сопровождение_!_'!U21</f>
        <v>0</v>
      </c>
      <c r="V21" s="402">
        <f>'Получивших сопровождение_!_'!V21</f>
        <v>0</v>
      </c>
      <c r="W21" s="402">
        <f>'Получивших сопровождение_!_'!W21</f>
        <v>0</v>
      </c>
      <c r="X21" s="402">
        <f>'Получивших сопровождение_!_'!X21</f>
        <v>0</v>
      </c>
      <c r="Y21" s="402">
        <f>'Получивших сопровождение_!_'!Y21</f>
        <v>0</v>
      </c>
      <c r="Z21" s="402">
        <f>'Получивших сопровождение_!_'!Z21</f>
        <v>0</v>
      </c>
      <c r="AA21" s="402">
        <f>'Получивших сопровождение_!_'!AA21</f>
        <v>0</v>
      </c>
      <c r="AB21" s="402">
        <f>'Получивших сопровождение_!_'!AB21</f>
        <v>0</v>
      </c>
      <c r="AC21" s="49">
        <f>'Получивших сопровождение_!_'!AC21</f>
        <v>0</v>
      </c>
      <c r="AD21" s="402">
        <f>'Получивших сопровождение_!_'!AD21</f>
        <v>0</v>
      </c>
      <c r="AE21" s="402">
        <f>'Получивших сопровождение_!_'!AE21</f>
        <v>0</v>
      </c>
      <c r="AF21" s="402">
        <f>'Получивших сопровождение_!_'!AF21</f>
        <v>0</v>
      </c>
      <c r="AG21" s="402">
        <f>'Получивших сопровождение_!_'!AG21</f>
        <v>0</v>
      </c>
      <c r="AH21" s="402">
        <f>'Получивших сопровождение_!_'!AH21</f>
        <v>0</v>
      </c>
      <c r="AI21" s="402">
        <f>'Получивших сопровождение_!_'!AI21</f>
        <v>0</v>
      </c>
      <c r="AJ21" s="402">
        <f>'Получивших сопровождение_!_'!AJ21</f>
        <v>0</v>
      </c>
      <c r="AK21" s="49">
        <f>'Получивших сопровождение_!_'!AK21</f>
        <v>0</v>
      </c>
      <c r="AL21" s="402">
        <f>'Получивших сопровождение_!_'!AL21</f>
        <v>0</v>
      </c>
      <c r="AM21" s="402">
        <f>'Получивших сопровождение_!_'!AM21</f>
        <v>0</v>
      </c>
      <c r="AN21" s="402">
        <f>'Получивших сопровождение_!_'!AN21</f>
        <v>0</v>
      </c>
      <c r="AO21" s="402">
        <f>'Получивших сопровождение_!_'!AO21</f>
        <v>0</v>
      </c>
      <c r="AP21" s="402">
        <f>'Получивших сопровождение_!_'!AP21</f>
        <v>0</v>
      </c>
      <c r="AQ21" s="402">
        <f>'Получивших сопровождение_!_'!AQ21</f>
        <v>0</v>
      </c>
      <c r="AR21" s="402">
        <f>'Получивших сопровождение_!_'!AR21</f>
        <v>0</v>
      </c>
      <c r="AS21" s="49">
        <f>'Получивших сопровождение_!_'!AS21</f>
        <v>0</v>
      </c>
      <c r="AT21" s="33">
        <f>'Получивших сопровождение_!_'!AT21</f>
        <v>0</v>
      </c>
      <c r="AU21" s="33">
        <f>'Получивших сопровождение_!_'!AU21</f>
        <v>0</v>
      </c>
      <c r="AV21" s="33">
        <f>'Получивших сопровождение_!_'!AV21</f>
        <v>0</v>
      </c>
      <c r="AW21" s="33">
        <f>'Получивших сопровождение_!_'!AW21</f>
        <v>0</v>
      </c>
      <c r="AX21" s="33">
        <f>'Получивших сопровождение_!_'!AX21</f>
        <v>0</v>
      </c>
      <c r="AY21" s="33">
        <f>'Получивших сопровождение_!_'!AY21</f>
        <v>0</v>
      </c>
      <c r="AZ21" s="33">
        <f>'Получивших сопровождение_!_'!AZ21</f>
        <v>0</v>
      </c>
    </row>
    <row r="22" spans="2:52" ht="12.75">
      <c r="B22" s="47" t="s">
        <v>26</v>
      </c>
      <c r="C22" s="80" t="s">
        <v>6</v>
      </c>
      <c r="D22" s="403"/>
      <c r="E22" s="49">
        <f>'Получивших сопровождение_!_'!E22</f>
        <v>0</v>
      </c>
      <c r="F22" s="402">
        <f>'Получивших сопровождение_!_'!F22</f>
        <v>0</v>
      </c>
      <c r="G22" s="402">
        <f>'Получивших сопровождение_!_'!G22</f>
        <v>0</v>
      </c>
      <c r="H22" s="402">
        <f>'Получивших сопровождение_!_'!H22</f>
        <v>0</v>
      </c>
      <c r="I22" s="402">
        <f>'Получивших сопровождение_!_'!I22</f>
        <v>0</v>
      </c>
      <c r="J22" s="402">
        <f>'Получивших сопровождение_!_'!J22</f>
        <v>0</v>
      </c>
      <c r="K22" s="402">
        <f>'Получивших сопровождение_!_'!K22</f>
        <v>0</v>
      </c>
      <c r="L22" s="402">
        <f>'Получивших сопровождение_!_'!L22</f>
        <v>0</v>
      </c>
      <c r="M22" s="49">
        <f>'Получивших сопровождение_!_'!M22</f>
        <v>5</v>
      </c>
      <c r="N22" s="402">
        <f>'Получивших сопровождение_!_'!N22</f>
        <v>0</v>
      </c>
      <c r="O22" s="402">
        <f>'Получивших сопровождение_!_'!O22</f>
        <v>0</v>
      </c>
      <c r="P22" s="402">
        <f>'Получивших сопровождение_!_'!P22</f>
        <v>0</v>
      </c>
      <c r="Q22" s="402">
        <f>'Получивших сопровождение_!_'!Q22</f>
        <v>0</v>
      </c>
      <c r="R22" s="402">
        <f>'Получивших сопровождение_!_'!R22</f>
        <v>5</v>
      </c>
      <c r="S22" s="402">
        <f>'Получивших сопровождение_!_'!S22</f>
        <v>0</v>
      </c>
      <c r="T22" s="402">
        <f>'Получивших сопровождение_!_'!T22</f>
        <v>5</v>
      </c>
      <c r="U22" s="49">
        <f>'Получивших сопровождение_!_'!U22</f>
        <v>5</v>
      </c>
      <c r="V22" s="402">
        <f>'Получивших сопровождение_!_'!V22</f>
        <v>0</v>
      </c>
      <c r="W22" s="402">
        <f>'Получивших сопровождение_!_'!W22</f>
        <v>0</v>
      </c>
      <c r="X22" s="402">
        <f>'Получивших сопровождение_!_'!X22</f>
        <v>0</v>
      </c>
      <c r="Y22" s="402">
        <f>'Получивших сопровождение_!_'!Y22</f>
        <v>0</v>
      </c>
      <c r="Z22" s="402">
        <f>'Получивших сопровождение_!_'!Z22</f>
        <v>5</v>
      </c>
      <c r="AA22" s="402">
        <f>'Получивших сопровождение_!_'!AA22</f>
        <v>0</v>
      </c>
      <c r="AB22" s="402">
        <f>'Получивших сопровождение_!_'!AB22</f>
        <v>5</v>
      </c>
      <c r="AC22" s="49">
        <f>'Получивших сопровождение_!_'!AC22</f>
        <v>0</v>
      </c>
      <c r="AD22" s="402">
        <f>'Получивших сопровождение_!_'!AD22</f>
        <v>0</v>
      </c>
      <c r="AE22" s="402">
        <f>'Получивших сопровождение_!_'!AE22</f>
        <v>0</v>
      </c>
      <c r="AF22" s="402">
        <f>'Получивших сопровождение_!_'!AF22</f>
        <v>0</v>
      </c>
      <c r="AG22" s="402">
        <f>'Получивших сопровождение_!_'!AG22</f>
        <v>0</v>
      </c>
      <c r="AH22" s="402">
        <f>'Получивших сопровождение_!_'!AH22</f>
        <v>0</v>
      </c>
      <c r="AI22" s="402">
        <f>'Получивших сопровождение_!_'!AI22</f>
        <v>0</v>
      </c>
      <c r="AJ22" s="402">
        <f>'Получивших сопровождение_!_'!AJ22</f>
        <v>0</v>
      </c>
      <c r="AK22" s="49">
        <f>'Получивших сопровождение_!_'!AK22</f>
        <v>5</v>
      </c>
      <c r="AL22" s="402">
        <f>'Получивших сопровождение_!_'!AL22</f>
        <v>0</v>
      </c>
      <c r="AM22" s="402">
        <f>'Получивших сопровождение_!_'!AM22</f>
        <v>0</v>
      </c>
      <c r="AN22" s="402">
        <f>'Получивших сопровождение_!_'!AN22</f>
        <v>0</v>
      </c>
      <c r="AO22" s="402">
        <f>'Получивших сопровождение_!_'!AO22</f>
        <v>0</v>
      </c>
      <c r="AP22" s="402">
        <f>'Получивших сопровождение_!_'!AP22</f>
        <v>5</v>
      </c>
      <c r="AQ22" s="402">
        <f>'Получивших сопровождение_!_'!AQ22</f>
        <v>0</v>
      </c>
      <c r="AR22" s="402">
        <f>'Получивших сопровождение_!_'!AR22</f>
        <v>5</v>
      </c>
      <c r="AS22" s="49">
        <f>'Получивших сопровождение_!_'!AS22</f>
        <v>0</v>
      </c>
      <c r="AT22" s="33">
        <f>'Получивших сопровождение_!_'!AT22</f>
        <v>0</v>
      </c>
      <c r="AU22" s="33">
        <f>'Получивших сопровождение_!_'!AU22</f>
        <v>0</v>
      </c>
      <c r="AV22" s="33">
        <f>'Получивших сопровождение_!_'!AV22</f>
        <v>0</v>
      </c>
      <c r="AW22" s="33">
        <f>'Получивших сопровождение_!_'!AW22</f>
        <v>0</v>
      </c>
      <c r="AX22" s="33">
        <f>'Получивших сопровождение_!_'!AX22</f>
        <v>0</v>
      </c>
      <c r="AY22" s="33">
        <f>'Получивших сопровождение_!_'!AY22</f>
        <v>0</v>
      </c>
      <c r="AZ22" s="33">
        <f>'Получивших сопровождение_!_'!AZ22</f>
        <v>0</v>
      </c>
    </row>
    <row r="23" spans="2:52" ht="12.75">
      <c r="B23" s="41" t="s">
        <v>27</v>
      </c>
      <c r="C23" s="80" t="s">
        <v>39</v>
      </c>
      <c r="D23" s="406"/>
      <c r="E23" s="22">
        <f>'Получивших сопровождение_!_'!E23</f>
        <v>0</v>
      </c>
      <c r="F23" s="22">
        <f>'Получивших сопровождение_!_'!F23</f>
        <v>0</v>
      </c>
      <c r="G23" s="22">
        <f>'Получивших сопровождение_!_'!G23</f>
        <v>0</v>
      </c>
      <c r="H23" s="22">
        <f>'Получивших сопровождение_!_'!H23</f>
        <v>0</v>
      </c>
      <c r="I23" s="22">
        <f>'Получивших сопровождение_!_'!I23</f>
        <v>0</v>
      </c>
      <c r="J23" s="22">
        <f>'Получивших сопровождение_!_'!J23</f>
        <v>0</v>
      </c>
      <c r="K23" s="22">
        <f>'Получивших сопровождение_!_'!K23</f>
        <v>0</v>
      </c>
      <c r="L23" s="22">
        <f>'Получивших сопровождение_!_'!L23</f>
        <v>0</v>
      </c>
      <c r="M23" s="22">
        <f>'Получивших сопровождение_!_'!M23</f>
        <v>0</v>
      </c>
      <c r="N23" s="22">
        <f>'Получивших сопровождение_!_'!N23</f>
        <v>0</v>
      </c>
      <c r="O23" s="22">
        <f>'Получивших сопровождение_!_'!O23</f>
        <v>0</v>
      </c>
      <c r="P23" s="22">
        <f>'Получивших сопровождение_!_'!P23</f>
        <v>0</v>
      </c>
      <c r="Q23" s="22">
        <f>'Получивших сопровождение_!_'!Q23</f>
        <v>0</v>
      </c>
      <c r="R23" s="22">
        <f>'Получивших сопровождение_!_'!R23</f>
        <v>0</v>
      </c>
      <c r="S23" s="22">
        <f>'Получивших сопровождение_!_'!S23</f>
        <v>0</v>
      </c>
      <c r="T23" s="22">
        <f>'Получивших сопровождение_!_'!T23</f>
        <v>0</v>
      </c>
      <c r="U23" s="22">
        <f>'Получивших сопровождение_!_'!U23</f>
        <v>0</v>
      </c>
      <c r="V23" s="22">
        <f>'Получивших сопровождение_!_'!V23</f>
        <v>0</v>
      </c>
      <c r="W23" s="22">
        <f>'Получивших сопровождение_!_'!W23</f>
        <v>0</v>
      </c>
      <c r="X23" s="22">
        <f>'Получивших сопровождение_!_'!X23</f>
        <v>0</v>
      </c>
      <c r="Y23" s="22">
        <f>'Получивших сопровождение_!_'!Y23</f>
        <v>0</v>
      </c>
      <c r="Z23" s="22">
        <f>'Получивших сопровождение_!_'!Z23</f>
        <v>0</v>
      </c>
      <c r="AA23" s="22">
        <f>'Получивших сопровождение_!_'!AA23</f>
        <v>0</v>
      </c>
      <c r="AB23" s="22">
        <f>'Получивших сопровождение_!_'!AB23</f>
        <v>0</v>
      </c>
      <c r="AC23" s="22">
        <f>'Получивших сопровождение_!_'!AC23</f>
        <v>0</v>
      </c>
      <c r="AD23" s="22">
        <f>'Получивших сопровождение_!_'!AD23</f>
        <v>0</v>
      </c>
      <c r="AE23" s="22">
        <f>'Получивших сопровождение_!_'!AE23</f>
        <v>0</v>
      </c>
      <c r="AF23" s="22">
        <f>'Получивших сопровождение_!_'!AF23</f>
        <v>0</v>
      </c>
      <c r="AG23" s="22">
        <f>'Получивших сопровождение_!_'!AG23</f>
        <v>0</v>
      </c>
      <c r="AH23" s="22">
        <f>'Получивших сопровождение_!_'!AH23</f>
        <v>0</v>
      </c>
      <c r="AI23" s="22">
        <f>'Получивших сопровождение_!_'!AI23</f>
        <v>0</v>
      </c>
      <c r="AJ23" s="22">
        <f>'Получивших сопровождение_!_'!AJ23</f>
        <v>0</v>
      </c>
      <c r="AK23" s="22">
        <f>'Получивших сопровождение_!_'!AK23</f>
        <v>0</v>
      </c>
      <c r="AL23" s="22">
        <f>'Получивших сопровождение_!_'!AL23</f>
        <v>0</v>
      </c>
      <c r="AM23" s="22">
        <f>'Получивших сопровождение_!_'!AM23</f>
        <v>0</v>
      </c>
      <c r="AN23" s="22">
        <f>'Получивших сопровождение_!_'!AN23</f>
        <v>0</v>
      </c>
      <c r="AO23" s="22">
        <f>'Получивших сопровождение_!_'!AO23</f>
        <v>0</v>
      </c>
      <c r="AP23" s="22">
        <f>'Получивших сопровождение_!_'!AP23</f>
        <v>0</v>
      </c>
      <c r="AQ23" s="22">
        <f>'Получивших сопровождение_!_'!AQ23</f>
        <v>0</v>
      </c>
      <c r="AR23" s="22">
        <f>'Получивших сопровождение_!_'!AR23</f>
        <v>0</v>
      </c>
      <c r="AS23" s="22">
        <f>'Получивших сопровождение_!_'!AS23</f>
        <v>0</v>
      </c>
      <c r="AT23" s="22">
        <f>'Получивших сопровождение_!_'!AT23</f>
        <v>0</v>
      </c>
      <c r="AU23" s="22">
        <f>'Получивших сопровождение_!_'!AU23</f>
        <v>0</v>
      </c>
      <c r="AV23" s="22">
        <f>'Получивших сопровождение_!_'!AV23</f>
        <v>0</v>
      </c>
      <c r="AW23" s="22">
        <f>'Получивших сопровождение_!_'!AW23</f>
        <v>0</v>
      </c>
      <c r="AX23" s="22">
        <f>'Получивших сопровождение_!_'!AX23</f>
        <v>0</v>
      </c>
      <c r="AY23" s="22">
        <f>'Получивших сопровождение_!_'!AY23</f>
        <v>0</v>
      </c>
      <c r="AZ23" s="22">
        <f>'Получивших сопровождение_!_'!AZ23</f>
        <v>0</v>
      </c>
    </row>
    <row r="24" spans="2:52" ht="36">
      <c r="B24" s="41" t="s">
        <v>28</v>
      </c>
      <c r="C24" s="80" t="s">
        <v>84</v>
      </c>
      <c r="D24" s="403"/>
      <c r="E24" s="49">
        <f>'Получивших сопровождение_!_'!E24</f>
        <v>0</v>
      </c>
      <c r="F24" s="405">
        <f>'Получивших сопровождение_!_'!F24</f>
        <v>0</v>
      </c>
      <c r="G24" s="405">
        <f>'Получивших сопровождение_!_'!G24</f>
        <v>0</v>
      </c>
      <c r="H24" s="405">
        <f>'Получивших сопровождение_!_'!H24</f>
        <v>0</v>
      </c>
      <c r="I24" s="405">
        <f>'Получивших сопровождение_!_'!I24</f>
        <v>0</v>
      </c>
      <c r="J24" s="405">
        <f>'Получивших сопровождение_!_'!J24</f>
        <v>0</v>
      </c>
      <c r="K24" s="405">
        <f>'Получивших сопровождение_!_'!K24</f>
        <v>0</v>
      </c>
      <c r="L24" s="405">
        <f>'Получивших сопровождение_!_'!L24</f>
        <v>0</v>
      </c>
      <c r="M24" s="49">
        <f>'Получивших сопровождение_!_'!M24</f>
        <v>0</v>
      </c>
      <c r="N24" s="405">
        <f>'Получивших сопровождение_!_'!N24</f>
        <v>0</v>
      </c>
      <c r="O24" s="405">
        <f>'Получивших сопровождение_!_'!O24</f>
        <v>0</v>
      </c>
      <c r="P24" s="405">
        <f>'Получивших сопровождение_!_'!P24</f>
        <v>0</v>
      </c>
      <c r="Q24" s="405">
        <f>'Получивших сопровождение_!_'!Q24</f>
        <v>0</v>
      </c>
      <c r="R24" s="405">
        <f>'Получивших сопровождение_!_'!R24</f>
        <v>0</v>
      </c>
      <c r="S24" s="405">
        <f>'Получивших сопровождение_!_'!S24</f>
        <v>0</v>
      </c>
      <c r="T24" s="405">
        <f>'Получивших сопровождение_!_'!T24</f>
        <v>0</v>
      </c>
      <c r="U24" s="49">
        <f>'Получивших сопровождение_!_'!U24</f>
        <v>0</v>
      </c>
      <c r="V24" s="405">
        <f>'Получивших сопровождение_!_'!V24</f>
        <v>0</v>
      </c>
      <c r="W24" s="405">
        <f>'Получивших сопровождение_!_'!W24</f>
        <v>0</v>
      </c>
      <c r="X24" s="405">
        <f>'Получивших сопровождение_!_'!X24</f>
        <v>0</v>
      </c>
      <c r="Y24" s="405">
        <f>'Получивших сопровождение_!_'!Y24</f>
        <v>0</v>
      </c>
      <c r="Z24" s="405">
        <f>'Получивших сопровождение_!_'!Z24</f>
        <v>0</v>
      </c>
      <c r="AA24" s="405">
        <f>'Получивших сопровождение_!_'!AA24</f>
        <v>0</v>
      </c>
      <c r="AB24" s="405">
        <f>'Получивших сопровождение_!_'!AB24</f>
        <v>0</v>
      </c>
      <c r="AC24" s="49">
        <f>'Получивших сопровождение_!_'!AC24</f>
        <v>0</v>
      </c>
      <c r="AD24" s="405">
        <f>'Получивших сопровождение_!_'!AD24</f>
        <v>0</v>
      </c>
      <c r="AE24" s="405">
        <f>'Получивших сопровождение_!_'!AE24</f>
        <v>0</v>
      </c>
      <c r="AF24" s="405">
        <f>'Получивших сопровождение_!_'!AF24</f>
        <v>0</v>
      </c>
      <c r="AG24" s="405">
        <f>'Получивших сопровождение_!_'!AG24</f>
        <v>0</v>
      </c>
      <c r="AH24" s="405">
        <f>'Получивших сопровождение_!_'!AH24</f>
        <v>0</v>
      </c>
      <c r="AI24" s="405">
        <f>'Получивших сопровождение_!_'!AI24</f>
        <v>0</v>
      </c>
      <c r="AJ24" s="405">
        <f>'Получивших сопровождение_!_'!AJ24</f>
        <v>0</v>
      </c>
      <c r="AK24" s="49">
        <f>'Получивших сопровождение_!_'!AK24</f>
        <v>0</v>
      </c>
      <c r="AL24" s="405">
        <f>'Получивших сопровождение_!_'!AL24</f>
        <v>0</v>
      </c>
      <c r="AM24" s="405">
        <f>'Получивших сопровождение_!_'!AM24</f>
        <v>0</v>
      </c>
      <c r="AN24" s="405">
        <f>'Получивших сопровождение_!_'!AN24</f>
        <v>0</v>
      </c>
      <c r="AO24" s="405">
        <f>'Получивших сопровождение_!_'!AO24</f>
        <v>0</v>
      </c>
      <c r="AP24" s="405">
        <f>'Получивших сопровождение_!_'!AP24</f>
        <v>0</v>
      </c>
      <c r="AQ24" s="405">
        <f>'Получивших сопровождение_!_'!AQ24</f>
        <v>0</v>
      </c>
      <c r="AR24" s="405">
        <f>'Получивших сопровождение_!_'!AR24</f>
        <v>0</v>
      </c>
      <c r="AS24" s="49">
        <f>'Получивших сопровождение_!_'!AS24</f>
        <v>0</v>
      </c>
      <c r="AT24" s="32">
        <f>'Получивших сопровождение_!_'!AT24</f>
        <v>0</v>
      </c>
      <c r="AU24" s="32">
        <f>'Получивших сопровождение_!_'!AU24</f>
        <v>0</v>
      </c>
      <c r="AV24" s="32">
        <f>'Получивших сопровождение_!_'!AV24</f>
        <v>0</v>
      </c>
      <c r="AW24" s="32">
        <f>'Получивших сопровождение_!_'!AW24</f>
        <v>0</v>
      </c>
      <c r="AX24" s="32">
        <f>'Получивших сопровождение_!_'!AX24</f>
        <v>0</v>
      </c>
      <c r="AY24" s="32">
        <f>'Получивших сопровождение_!_'!AY24</f>
        <v>0</v>
      </c>
      <c r="AZ24" s="32">
        <f>'Получивших сопровождение_!_'!AZ24</f>
        <v>0</v>
      </c>
    </row>
    <row r="25" spans="2:52" ht="24">
      <c r="B25" s="52" t="s">
        <v>29</v>
      </c>
      <c r="C25" s="80" t="s">
        <v>2</v>
      </c>
      <c r="D25" s="403"/>
      <c r="E25" s="49">
        <f>'Получивших сопровождение_!_'!E25</f>
        <v>0</v>
      </c>
      <c r="F25" s="405">
        <f>'Получивших сопровождение_!_'!F25</f>
        <v>0</v>
      </c>
      <c r="G25" s="405">
        <f>'Получивших сопровождение_!_'!G25</f>
        <v>0</v>
      </c>
      <c r="H25" s="405">
        <f>'Получивших сопровождение_!_'!H25</f>
        <v>0</v>
      </c>
      <c r="I25" s="405">
        <f>'Получивших сопровождение_!_'!I25</f>
        <v>0</v>
      </c>
      <c r="J25" s="405">
        <f>'Получивших сопровождение_!_'!J25</f>
        <v>0</v>
      </c>
      <c r="K25" s="405">
        <f>'Получивших сопровождение_!_'!K25</f>
        <v>0</v>
      </c>
      <c r="L25" s="405">
        <f>'Получивших сопровождение_!_'!L25</f>
        <v>0</v>
      </c>
      <c r="M25" s="49">
        <f>'Получивших сопровождение_!_'!M25</f>
        <v>0</v>
      </c>
      <c r="N25" s="405">
        <f>'Получивших сопровождение_!_'!N25</f>
        <v>0</v>
      </c>
      <c r="O25" s="405">
        <f>'Получивших сопровождение_!_'!O25</f>
        <v>0</v>
      </c>
      <c r="P25" s="405">
        <f>'Получивших сопровождение_!_'!P25</f>
        <v>0</v>
      </c>
      <c r="Q25" s="405">
        <f>'Получивших сопровождение_!_'!Q25</f>
        <v>0</v>
      </c>
      <c r="R25" s="405">
        <f>'Получивших сопровождение_!_'!R25</f>
        <v>0</v>
      </c>
      <c r="S25" s="405">
        <f>'Получивших сопровождение_!_'!S25</f>
        <v>0</v>
      </c>
      <c r="T25" s="405">
        <f>'Получивших сопровождение_!_'!T25</f>
        <v>0</v>
      </c>
      <c r="U25" s="49">
        <f>'Получивших сопровождение_!_'!U25</f>
        <v>0</v>
      </c>
      <c r="V25" s="405">
        <f>'Получивших сопровождение_!_'!V25</f>
        <v>0</v>
      </c>
      <c r="W25" s="405">
        <f>'Получивших сопровождение_!_'!W25</f>
        <v>0</v>
      </c>
      <c r="X25" s="405">
        <f>'Получивших сопровождение_!_'!X25</f>
        <v>0</v>
      </c>
      <c r="Y25" s="405">
        <f>'Получивших сопровождение_!_'!Y25</f>
        <v>0</v>
      </c>
      <c r="Z25" s="405">
        <f>'Получивших сопровождение_!_'!Z25</f>
        <v>0</v>
      </c>
      <c r="AA25" s="405">
        <f>'Получивших сопровождение_!_'!AA25</f>
        <v>0</v>
      </c>
      <c r="AB25" s="405">
        <f>'Получивших сопровождение_!_'!AB25</f>
        <v>0</v>
      </c>
      <c r="AC25" s="49">
        <f>'Получивших сопровождение_!_'!AC25</f>
        <v>0</v>
      </c>
      <c r="AD25" s="405">
        <f>'Получивших сопровождение_!_'!AD25</f>
        <v>0</v>
      </c>
      <c r="AE25" s="405">
        <f>'Получивших сопровождение_!_'!AE25</f>
        <v>0</v>
      </c>
      <c r="AF25" s="405">
        <f>'Получивших сопровождение_!_'!AF25</f>
        <v>0</v>
      </c>
      <c r="AG25" s="405">
        <f>'Получивших сопровождение_!_'!AG25</f>
        <v>0</v>
      </c>
      <c r="AH25" s="405">
        <f>'Получивших сопровождение_!_'!AH25</f>
        <v>0</v>
      </c>
      <c r="AI25" s="405">
        <f>'Получивших сопровождение_!_'!AI25</f>
        <v>0</v>
      </c>
      <c r="AJ25" s="405">
        <f>'Получивших сопровождение_!_'!AJ25</f>
        <v>0</v>
      </c>
      <c r="AK25" s="49">
        <f>'Получивших сопровождение_!_'!AK25</f>
        <v>0</v>
      </c>
      <c r="AL25" s="405">
        <f>'Получивших сопровождение_!_'!AL25</f>
        <v>0</v>
      </c>
      <c r="AM25" s="405">
        <f>'Получивших сопровождение_!_'!AM25</f>
        <v>0</v>
      </c>
      <c r="AN25" s="405">
        <f>'Получивших сопровождение_!_'!AN25</f>
        <v>0</v>
      </c>
      <c r="AO25" s="405">
        <f>'Получивших сопровождение_!_'!AO25</f>
        <v>0</v>
      </c>
      <c r="AP25" s="405">
        <f>'Получивших сопровождение_!_'!AP25</f>
        <v>0</v>
      </c>
      <c r="AQ25" s="405">
        <f>'Получивших сопровождение_!_'!AQ25</f>
        <v>0</v>
      </c>
      <c r="AR25" s="405">
        <f>'Получивших сопровождение_!_'!AR25</f>
        <v>0</v>
      </c>
      <c r="AS25" s="49">
        <f>'Получивших сопровождение_!_'!AS25</f>
        <v>0</v>
      </c>
      <c r="AT25" s="32">
        <f>'Получивших сопровождение_!_'!AT25</f>
        <v>0</v>
      </c>
      <c r="AU25" s="32">
        <f>'Получивших сопровождение_!_'!AU25</f>
        <v>0</v>
      </c>
      <c r="AV25" s="32">
        <f>'Получивших сопровождение_!_'!AV25</f>
        <v>0</v>
      </c>
      <c r="AW25" s="32">
        <f>'Получивших сопровождение_!_'!AW25</f>
        <v>0</v>
      </c>
      <c r="AX25" s="32">
        <f>'Получивших сопровождение_!_'!AX25</f>
        <v>0</v>
      </c>
      <c r="AY25" s="32">
        <f>'Получивших сопровождение_!_'!AY25</f>
        <v>0</v>
      </c>
      <c r="AZ25" s="32">
        <f>'Получивших сопровождение_!_'!AZ25</f>
        <v>0</v>
      </c>
    </row>
    <row r="26" spans="2:52" ht="24">
      <c r="B26" s="53">
        <v>2</v>
      </c>
      <c r="C26" s="81" t="s">
        <v>42</v>
      </c>
      <c r="D26" s="407"/>
      <c r="E26" s="49">
        <f>'Получивших сопровождение_!_'!E26</f>
        <v>0</v>
      </c>
      <c r="F26" s="402">
        <f>'Получивших сопровождение_!_'!F26</f>
        <v>0</v>
      </c>
      <c r="G26" s="402">
        <f>'Получивших сопровождение_!_'!G26</f>
        <v>0</v>
      </c>
      <c r="H26" s="402">
        <f>'Получивших сопровождение_!_'!H26</f>
        <v>0</v>
      </c>
      <c r="I26" s="402">
        <f>'Получивших сопровождение_!_'!I26</f>
        <v>0</v>
      </c>
      <c r="J26" s="402">
        <f>'Получивших сопровождение_!_'!J26</f>
        <v>0</v>
      </c>
      <c r="K26" s="402">
        <f>'Получивших сопровождение_!_'!K26</f>
        <v>0</v>
      </c>
      <c r="L26" s="402">
        <f>'Получивших сопровождение_!_'!L26</f>
        <v>0</v>
      </c>
      <c r="M26" s="49">
        <f>'Получивших сопровождение_!_'!M26</f>
        <v>0</v>
      </c>
      <c r="N26" s="402">
        <f>'Получивших сопровождение_!_'!N26</f>
        <v>0</v>
      </c>
      <c r="O26" s="402">
        <f>'Получивших сопровождение_!_'!O26</f>
        <v>0</v>
      </c>
      <c r="P26" s="402">
        <f>'Получивших сопровождение_!_'!P26</f>
        <v>0</v>
      </c>
      <c r="Q26" s="402">
        <f>'Получивших сопровождение_!_'!Q26</f>
        <v>0</v>
      </c>
      <c r="R26" s="402">
        <f>'Получивших сопровождение_!_'!R26</f>
        <v>0</v>
      </c>
      <c r="S26" s="402">
        <f>'Получивших сопровождение_!_'!S26</f>
        <v>0</v>
      </c>
      <c r="T26" s="402">
        <f>'Получивших сопровождение_!_'!T26</f>
        <v>0</v>
      </c>
      <c r="U26" s="49">
        <f>'Получивших сопровождение_!_'!U26</f>
        <v>0</v>
      </c>
      <c r="V26" s="402">
        <f>'Получивших сопровождение_!_'!V26</f>
        <v>0</v>
      </c>
      <c r="W26" s="402">
        <f>'Получивших сопровождение_!_'!W26</f>
        <v>0</v>
      </c>
      <c r="X26" s="402">
        <f>'Получивших сопровождение_!_'!X26</f>
        <v>0</v>
      </c>
      <c r="Y26" s="402">
        <f>'Получивших сопровождение_!_'!Y26</f>
        <v>0</v>
      </c>
      <c r="Z26" s="402">
        <f>'Получивших сопровождение_!_'!Z26</f>
        <v>0</v>
      </c>
      <c r="AA26" s="402">
        <f>'Получивших сопровождение_!_'!AA26</f>
        <v>0</v>
      </c>
      <c r="AB26" s="402">
        <f>'Получивших сопровождение_!_'!AB26</f>
        <v>0</v>
      </c>
      <c r="AC26" s="49">
        <f>'Получивших сопровождение_!_'!AC26</f>
        <v>0</v>
      </c>
      <c r="AD26" s="402">
        <f>'Получивших сопровождение_!_'!AD26</f>
        <v>0</v>
      </c>
      <c r="AE26" s="402">
        <f>'Получивших сопровождение_!_'!AE26</f>
        <v>0</v>
      </c>
      <c r="AF26" s="402">
        <f>'Получивших сопровождение_!_'!AF26</f>
        <v>0</v>
      </c>
      <c r="AG26" s="402">
        <f>'Получивших сопровождение_!_'!AG26</f>
        <v>0</v>
      </c>
      <c r="AH26" s="402">
        <f>'Получивших сопровождение_!_'!AH26</f>
        <v>0</v>
      </c>
      <c r="AI26" s="402">
        <f>'Получивших сопровождение_!_'!AI26</f>
        <v>0</v>
      </c>
      <c r="AJ26" s="402">
        <f>'Получивших сопровождение_!_'!AJ26</f>
        <v>0</v>
      </c>
      <c r="AK26" s="49">
        <f>'Получивших сопровождение_!_'!AK26</f>
        <v>0</v>
      </c>
      <c r="AL26" s="402">
        <f>'Получивших сопровождение_!_'!AL26</f>
        <v>0</v>
      </c>
      <c r="AM26" s="402">
        <f>'Получивших сопровождение_!_'!AM26</f>
        <v>0</v>
      </c>
      <c r="AN26" s="402">
        <f>'Получивших сопровождение_!_'!AN26</f>
        <v>0</v>
      </c>
      <c r="AO26" s="402">
        <f>'Получивших сопровождение_!_'!AO26</f>
        <v>0</v>
      </c>
      <c r="AP26" s="402">
        <f>'Получивших сопровождение_!_'!AP26</f>
        <v>0</v>
      </c>
      <c r="AQ26" s="402">
        <f>'Получивших сопровождение_!_'!AQ26</f>
        <v>0</v>
      </c>
      <c r="AR26" s="402">
        <f>'Получивших сопровождение_!_'!AR26</f>
        <v>0</v>
      </c>
      <c r="AS26" s="49">
        <f>'Получивших сопровождение_!_'!AS26</f>
        <v>0</v>
      </c>
      <c r="AT26" s="33">
        <f>'Получивших сопровождение_!_'!AT26</f>
        <v>0</v>
      </c>
      <c r="AU26" s="33">
        <f>'Получивших сопровождение_!_'!AU26</f>
        <v>0</v>
      </c>
      <c r="AV26" s="33">
        <f>'Получивших сопровождение_!_'!AV26</f>
        <v>0</v>
      </c>
      <c r="AW26" s="33">
        <f>'Получивших сопровождение_!_'!AW26</f>
        <v>0</v>
      </c>
      <c r="AX26" s="33">
        <f>'Получивших сопровождение_!_'!AX26</f>
        <v>0</v>
      </c>
      <c r="AY26" s="33">
        <f>'Получивших сопровождение_!_'!AY26</f>
        <v>0</v>
      </c>
      <c r="AZ26" s="33">
        <f>'Получивших сопровождение_!_'!AZ26</f>
        <v>0</v>
      </c>
    </row>
    <row r="27" spans="2:52" ht="24">
      <c r="B27" s="53">
        <v>3</v>
      </c>
      <c r="C27" s="81" t="s">
        <v>11</v>
      </c>
      <c r="D27" s="407"/>
      <c r="E27" s="49">
        <f>'Получивших сопровождение_!_'!E27</f>
        <v>0</v>
      </c>
      <c r="F27" s="49">
        <f>'Получивших сопровождение_!_'!F27</f>
        <v>0</v>
      </c>
      <c r="G27" s="49">
        <f>'Получивших сопровождение_!_'!G27</f>
        <v>0</v>
      </c>
      <c r="H27" s="49">
        <f>'Получивших сопровождение_!_'!H27</f>
        <v>0</v>
      </c>
      <c r="I27" s="49">
        <f>'Получивших сопровождение_!_'!I27</f>
        <v>0</v>
      </c>
      <c r="J27" s="49">
        <f>'Получивших сопровождение_!_'!J27</f>
        <v>0</v>
      </c>
      <c r="K27" s="49">
        <f>'Получивших сопровождение_!_'!K27</f>
        <v>0</v>
      </c>
      <c r="L27" s="49">
        <f>'Получивших сопровождение_!_'!L27</f>
        <v>0</v>
      </c>
      <c r="M27" s="49">
        <f>'Получивших сопровождение_!_'!M27</f>
        <v>0</v>
      </c>
      <c r="N27" s="49">
        <f>'Получивших сопровождение_!_'!N27</f>
        <v>0</v>
      </c>
      <c r="O27" s="49">
        <f>'Получивших сопровождение_!_'!O27</f>
        <v>0</v>
      </c>
      <c r="P27" s="49">
        <f>'Получивших сопровождение_!_'!P27</f>
        <v>0</v>
      </c>
      <c r="Q27" s="49">
        <f>'Получивших сопровождение_!_'!Q27</f>
        <v>0</v>
      </c>
      <c r="R27" s="49">
        <f>'Получивших сопровождение_!_'!R27</f>
        <v>0</v>
      </c>
      <c r="S27" s="49">
        <f>'Получивших сопровождение_!_'!S27</f>
        <v>0</v>
      </c>
      <c r="T27" s="49">
        <f>'Получивших сопровождение_!_'!T27</f>
        <v>0</v>
      </c>
      <c r="U27" s="49">
        <f>'Получивших сопровождение_!_'!U27</f>
        <v>0</v>
      </c>
      <c r="V27" s="49">
        <f>'Получивших сопровождение_!_'!V27</f>
        <v>0</v>
      </c>
      <c r="W27" s="49">
        <f>'Получивших сопровождение_!_'!W27</f>
        <v>0</v>
      </c>
      <c r="X27" s="49">
        <f>'Получивших сопровождение_!_'!X27</f>
        <v>0</v>
      </c>
      <c r="Y27" s="49">
        <f>'Получивших сопровождение_!_'!Y27</f>
        <v>0</v>
      </c>
      <c r="Z27" s="49">
        <f>'Получивших сопровождение_!_'!Z27</f>
        <v>0</v>
      </c>
      <c r="AA27" s="49">
        <f>'Получивших сопровождение_!_'!AA27</f>
        <v>0</v>
      </c>
      <c r="AB27" s="49">
        <f>'Получивших сопровождение_!_'!AB27</f>
        <v>0</v>
      </c>
      <c r="AC27" s="49">
        <f>'Получивших сопровождение_!_'!AC27</f>
        <v>0</v>
      </c>
      <c r="AD27" s="49">
        <f>'Получивших сопровождение_!_'!AD27</f>
        <v>0</v>
      </c>
      <c r="AE27" s="49">
        <f>'Получивших сопровождение_!_'!AE27</f>
        <v>0</v>
      </c>
      <c r="AF27" s="49">
        <f>'Получивших сопровождение_!_'!AF27</f>
        <v>0</v>
      </c>
      <c r="AG27" s="49">
        <f>'Получивших сопровождение_!_'!AG27</f>
        <v>0</v>
      </c>
      <c r="AH27" s="49">
        <f>'Получивших сопровождение_!_'!AH27</f>
        <v>0</v>
      </c>
      <c r="AI27" s="49">
        <f>'Получивших сопровождение_!_'!AI27</f>
        <v>0</v>
      </c>
      <c r="AJ27" s="49">
        <f>'Получивших сопровождение_!_'!AJ27</f>
        <v>0</v>
      </c>
      <c r="AK27" s="49">
        <f>'Получивших сопровождение_!_'!AK27</f>
        <v>0</v>
      </c>
      <c r="AL27" s="49">
        <f>'Получивших сопровождение_!_'!AL27</f>
        <v>0</v>
      </c>
      <c r="AM27" s="49">
        <f>'Получивших сопровождение_!_'!AM27</f>
        <v>0</v>
      </c>
      <c r="AN27" s="49">
        <f>'Получивших сопровождение_!_'!AN27</f>
        <v>0</v>
      </c>
      <c r="AO27" s="49">
        <f>'Получивших сопровождение_!_'!AO27</f>
        <v>0</v>
      </c>
      <c r="AP27" s="49">
        <f>'Получивших сопровождение_!_'!AP27</f>
        <v>0</v>
      </c>
      <c r="AQ27" s="49">
        <f>'Получивших сопровождение_!_'!AQ27</f>
        <v>0</v>
      </c>
      <c r="AR27" s="49">
        <f>'Получивших сопровождение_!_'!AR27</f>
        <v>0</v>
      </c>
      <c r="AS27" s="49">
        <f>'Получивших сопровождение_!_'!AS27</f>
        <v>0</v>
      </c>
      <c r="AT27" s="49">
        <f>'Получивших сопровождение_!_'!AT27</f>
        <v>0</v>
      </c>
      <c r="AU27" s="49">
        <f>'Получивших сопровождение_!_'!AU27</f>
        <v>0</v>
      </c>
      <c r="AV27" s="49">
        <f>'Получивших сопровождение_!_'!AV27</f>
        <v>0</v>
      </c>
      <c r="AW27" s="49">
        <f>'Получивших сопровождение_!_'!AW27</f>
        <v>0</v>
      </c>
      <c r="AX27" s="49">
        <f>'Получивших сопровождение_!_'!AX27</f>
        <v>0</v>
      </c>
      <c r="AY27" s="49">
        <f>'Получивших сопровождение_!_'!AY27</f>
        <v>0</v>
      </c>
      <c r="AZ27" s="49">
        <f>'Получивших сопровождение_!_'!AZ27</f>
        <v>0</v>
      </c>
    </row>
    <row r="28" spans="2:52" ht="12.75">
      <c r="B28" s="54" t="s">
        <v>56</v>
      </c>
      <c r="C28" s="80" t="s">
        <v>40</v>
      </c>
      <c r="D28" s="403"/>
      <c r="E28" s="49">
        <f>'Получивших сопровождение_!_'!E28</f>
        <v>0</v>
      </c>
      <c r="F28" s="402">
        <f>'Получивших сопровождение_!_'!F28</f>
        <v>0</v>
      </c>
      <c r="G28" s="402">
        <f>'Получивших сопровождение_!_'!G28</f>
        <v>0</v>
      </c>
      <c r="H28" s="402">
        <f>'Получивших сопровождение_!_'!H28</f>
        <v>0</v>
      </c>
      <c r="I28" s="402">
        <f>'Получивших сопровождение_!_'!I28</f>
        <v>0</v>
      </c>
      <c r="J28" s="402">
        <f>'Получивших сопровождение_!_'!J28</f>
        <v>0</v>
      </c>
      <c r="K28" s="402">
        <f>'Получивших сопровождение_!_'!K28</f>
        <v>0</v>
      </c>
      <c r="L28" s="402">
        <f>'Получивших сопровождение_!_'!L28</f>
        <v>0</v>
      </c>
      <c r="M28" s="408">
        <f>'Получивших сопровождение_!_'!M28</f>
        <v>0</v>
      </c>
      <c r="N28" s="402">
        <f>'Получивших сопровождение_!_'!N28</f>
        <v>0</v>
      </c>
      <c r="O28" s="402">
        <f>'Получивших сопровождение_!_'!O28</f>
        <v>0</v>
      </c>
      <c r="P28" s="402">
        <f>'Получивших сопровождение_!_'!P28</f>
        <v>0</v>
      </c>
      <c r="Q28" s="402">
        <f>'Получивших сопровождение_!_'!Q28</f>
        <v>0</v>
      </c>
      <c r="R28" s="402">
        <f>'Получивших сопровождение_!_'!R28</f>
        <v>0</v>
      </c>
      <c r="S28" s="402">
        <f>'Получивших сопровождение_!_'!S28</f>
        <v>0</v>
      </c>
      <c r="T28" s="402">
        <f>'Получивших сопровождение_!_'!T28</f>
        <v>0</v>
      </c>
      <c r="U28" s="49">
        <f>'Получивших сопровождение_!_'!U28</f>
        <v>0</v>
      </c>
      <c r="V28" s="402">
        <f>'Получивших сопровождение_!_'!V28</f>
        <v>0</v>
      </c>
      <c r="W28" s="402">
        <f>'Получивших сопровождение_!_'!W28</f>
        <v>0</v>
      </c>
      <c r="X28" s="402">
        <f>'Получивших сопровождение_!_'!X28</f>
        <v>0</v>
      </c>
      <c r="Y28" s="402">
        <f>'Получивших сопровождение_!_'!Y28</f>
        <v>0</v>
      </c>
      <c r="Z28" s="402">
        <f>'Получивших сопровождение_!_'!Z28</f>
        <v>0</v>
      </c>
      <c r="AA28" s="402">
        <f>'Получивших сопровождение_!_'!AA28</f>
        <v>0</v>
      </c>
      <c r="AB28" s="402">
        <f>'Получивших сопровождение_!_'!AB28</f>
        <v>0</v>
      </c>
      <c r="AC28" s="49">
        <f>'Получивших сопровождение_!_'!AC28</f>
        <v>0</v>
      </c>
      <c r="AD28" s="402">
        <f>'Получивших сопровождение_!_'!AD28</f>
        <v>0</v>
      </c>
      <c r="AE28" s="402">
        <f>'Получивших сопровождение_!_'!AE28</f>
        <v>0</v>
      </c>
      <c r="AF28" s="402">
        <f>'Получивших сопровождение_!_'!AF28</f>
        <v>0</v>
      </c>
      <c r="AG28" s="402">
        <f>'Получивших сопровождение_!_'!AG28</f>
        <v>0</v>
      </c>
      <c r="AH28" s="402">
        <f>'Получивших сопровождение_!_'!AH28</f>
        <v>0</v>
      </c>
      <c r="AI28" s="402">
        <f>'Получивших сопровождение_!_'!AI28</f>
        <v>0</v>
      </c>
      <c r="AJ28" s="402">
        <f>'Получивших сопровождение_!_'!AJ28</f>
        <v>0</v>
      </c>
      <c r="AK28" s="49">
        <f>'Получивших сопровождение_!_'!AK28</f>
        <v>0</v>
      </c>
      <c r="AL28" s="402">
        <f>'Получивших сопровождение_!_'!AL28</f>
        <v>0</v>
      </c>
      <c r="AM28" s="402">
        <f>'Получивших сопровождение_!_'!AM28</f>
        <v>0</v>
      </c>
      <c r="AN28" s="402">
        <f>'Получивших сопровождение_!_'!AN28</f>
        <v>0</v>
      </c>
      <c r="AO28" s="402">
        <f>'Получивших сопровождение_!_'!AO28</f>
        <v>0</v>
      </c>
      <c r="AP28" s="402">
        <f>'Получивших сопровождение_!_'!AP28</f>
        <v>0</v>
      </c>
      <c r="AQ28" s="402">
        <f>'Получивших сопровождение_!_'!AQ28</f>
        <v>0</v>
      </c>
      <c r="AR28" s="402">
        <f>'Получивших сопровождение_!_'!AR28</f>
        <v>0</v>
      </c>
      <c r="AS28" s="49">
        <f>'Получивших сопровождение_!_'!AS28</f>
        <v>0</v>
      </c>
      <c r="AT28" s="33">
        <f>'Получивших сопровождение_!_'!AT28</f>
        <v>0</v>
      </c>
      <c r="AU28" s="33">
        <f>'Получивших сопровождение_!_'!AU28</f>
        <v>0</v>
      </c>
      <c r="AV28" s="33">
        <f>'Получивших сопровождение_!_'!AV28</f>
        <v>0</v>
      </c>
      <c r="AW28" s="33">
        <f>'Получивших сопровождение_!_'!AW28</f>
        <v>0</v>
      </c>
      <c r="AX28" s="33">
        <f>'Получивших сопровождение_!_'!AX28</f>
        <v>0</v>
      </c>
      <c r="AY28" s="33">
        <f>'Получивших сопровождение_!_'!AY28</f>
        <v>0</v>
      </c>
      <c r="AZ28" s="33">
        <f>'Получивших сопровождение_!_'!AZ28</f>
        <v>0</v>
      </c>
    </row>
    <row r="29" spans="2:52" ht="12.75">
      <c r="B29" s="54" t="s">
        <v>57</v>
      </c>
      <c r="C29" s="80" t="s">
        <v>41</v>
      </c>
      <c r="D29" s="403"/>
      <c r="E29" s="49">
        <f>'Получивших сопровождение_!_'!E29</f>
        <v>0</v>
      </c>
      <c r="F29" s="402">
        <f>'Получивших сопровождение_!_'!F29</f>
        <v>0</v>
      </c>
      <c r="G29" s="402">
        <f>'Получивших сопровождение_!_'!G29</f>
        <v>0</v>
      </c>
      <c r="H29" s="402">
        <f>'Получивших сопровождение_!_'!H29</f>
        <v>0</v>
      </c>
      <c r="I29" s="402">
        <f>'Получивших сопровождение_!_'!I29</f>
        <v>0</v>
      </c>
      <c r="J29" s="402">
        <f>'Получивших сопровождение_!_'!J29</f>
        <v>0</v>
      </c>
      <c r="K29" s="402">
        <f>'Получивших сопровождение_!_'!K29</f>
        <v>0</v>
      </c>
      <c r="L29" s="402">
        <f>'Получивших сопровождение_!_'!L29</f>
        <v>0</v>
      </c>
      <c r="M29" s="408">
        <f>'Получивших сопровождение_!_'!M29</f>
        <v>0</v>
      </c>
      <c r="N29" s="402">
        <f>'Получивших сопровождение_!_'!N29</f>
        <v>0</v>
      </c>
      <c r="O29" s="402">
        <f>'Получивших сопровождение_!_'!O29</f>
        <v>0</v>
      </c>
      <c r="P29" s="402">
        <f>'Получивших сопровождение_!_'!P29</f>
        <v>0</v>
      </c>
      <c r="Q29" s="402">
        <f>'Получивших сопровождение_!_'!Q29</f>
        <v>0</v>
      </c>
      <c r="R29" s="402">
        <f>'Получивших сопровождение_!_'!R29</f>
        <v>0</v>
      </c>
      <c r="S29" s="402">
        <f>'Получивших сопровождение_!_'!S29</f>
        <v>0</v>
      </c>
      <c r="T29" s="402">
        <f>'Получивших сопровождение_!_'!T29</f>
        <v>0</v>
      </c>
      <c r="U29" s="49">
        <f>'Получивших сопровождение_!_'!U29</f>
        <v>0</v>
      </c>
      <c r="V29" s="402">
        <f>'Получивших сопровождение_!_'!V29</f>
        <v>0</v>
      </c>
      <c r="W29" s="402">
        <f>'Получивших сопровождение_!_'!W29</f>
        <v>0</v>
      </c>
      <c r="X29" s="402">
        <f>'Получивших сопровождение_!_'!X29</f>
        <v>0</v>
      </c>
      <c r="Y29" s="402">
        <f>'Получивших сопровождение_!_'!Y29</f>
        <v>0</v>
      </c>
      <c r="Z29" s="402">
        <f>'Получивших сопровождение_!_'!Z29</f>
        <v>0</v>
      </c>
      <c r="AA29" s="402">
        <f>'Получивших сопровождение_!_'!AA29</f>
        <v>0</v>
      </c>
      <c r="AB29" s="402">
        <f>'Получивших сопровождение_!_'!AB29</f>
        <v>0</v>
      </c>
      <c r="AC29" s="49">
        <f>'Получивших сопровождение_!_'!AC29</f>
        <v>0</v>
      </c>
      <c r="AD29" s="402">
        <f>'Получивших сопровождение_!_'!AD29</f>
        <v>0</v>
      </c>
      <c r="AE29" s="402">
        <f>'Получивших сопровождение_!_'!AE29</f>
        <v>0</v>
      </c>
      <c r="AF29" s="402">
        <f>'Получивших сопровождение_!_'!AF29</f>
        <v>0</v>
      </c>
      <c r="AG29" s="402">
        <f>'Получивших сопровождение_!_'!AG29</f>
        <v>0</v>
      </c>
      <c r="AH29" s="402">
        <f>'Получивших сопровождение_!_'!AH29</f>
        <v>0</v>
      </c>
      <c r="AI29" s="402">
        <f>'Получивших сопровождение_!_'!AI29</f>
        <v>0</v>
      </c>
      <c r="AJ29" s="402">
        <f>'Получивших сопровождение_!_'!AJ29</f>
        <v>0</v>
      </c>
      <c r="AK29" s="49">
        <f>'Получивших сопровождение_!_'!AK29</f>
        <v>0</v>
      </c>
      <c r="AL29" s="402">
        <f>'Получивших сопровождение_!_'!AL29</f>
        <v>0</v>
      </c>
      <c r="AM29" s="402">
        <f>'Получивших сопровождение_!_'!AM29</f>
        <v>0</v>
      </c>
      <c r="AN29" s="402">
        <f>'Получивших сопровождение_!_'!AN29</f>
        <v>0</v>
      </c>
      <c r="AO29" s="402">
        <f>'Получивших сопровождение_!_'!AO29</f>
        <v>0</v>
      </c>
      <c r="AP29" s="402">
        <f>'Получивших сопровождение_!_'!AP29</f>
        <v>0</v>
      </c>
      <c r="AQ29" s="402">
        <f>'Получивших сопровождение_!_'!AQ29</f>
        <v>0</v>
      </c>
      <c r="AR29" s="402">
        <f>'Получивших сопровождение_!_'!AR29</f>
        <v>0</v>
      </c>
      <c r="AS29" s="49">
        <f>'Получивших сопровождение_!_'!AS29</f>
        <v>0</v>
      </c>
      <c r="AT29" s="33">
        <f>'Получивших сопровождение_!_'!AT29</f>
        <v>0</v>
      </c>
      <c r="AU29" s="33">
        <f>'Получивших сопровождение_!_'!AU29</f>
        <v>0</v>
      </c>
      <c r="AV29" s="33">
        <f>'Получивших сопровождение_!_'!AV29</f>
        <v>0</v>
      </c>
      <c r="AW29" s="33">
        <f>'Получивших сопровождение_!_'!AW29</f>
        <v>0</v>
      </c>
      <c r="AX29" s="33">
        <f>'Получивших сопровождение_!_'!AX29</f>
        <v>0</v>
      </c>
      <c r="AY29" s="33">
        <f>'Получивших сопровождение_!_'!AY29</f>
        <v>0</v>
      </c>
      <c r="AZ29" s="33">
        <f>'Получивших сопровождение_!_'!AZ29</f>
        <v>0</v>
      </c>
    </row>
    <row r="30" spans="2:52" ht="12.75">
      <c r="B30" s="54" t="s">
        <v>58</v>
      </c>
      <c r="C30" s="80" t="s">
        <v>39</v>
      </c>
      <c r="D30" s="406"/>
      <c r="E30" s="22">
        <f>'Получивших сопровождение_!_'!E30</f>
        <v>0</v>
      </c>
      <c r="F30" s="409">
        <f>'Получивших сопровождение_!_'!F30</f>
        <v>0</v>
      </c>
      <c r="G30" s="409">
        <f>'Получивших сопровождение_!_'!G30</f>
        <v>0</v>
      </c>
      <c r="H30" s="409">
        <f>'Получивших сопровождение_!_'!H30</f>
        <v>0</v>
      </c>
      <c r="I30" s="409">
        <f>'Получивших сопровождение_!_'!I30</f>
        <v>0</v>
      </c>
      <c r="J30" s="409">
        <f>'Получивших сопровождение_!_'!J30</f>
        <v>0</v>
      </c>
      <c r="K30" s="409">
        <f>'Получивших сопровождение_!_'!K30</f>
        <v>0</v>
      </c>
      <c r="L30" s="409">
        <f>'Получивших сопровождение_!_'!L30</f>
        <v>0</v>
      </c>
      <c r="M30" s="409">
        <f>'Получивших сопровождение_!_'!M30</f>
        <v>0</v>
      </c>
      <c r="N30" s="22">
        <f>'Получивших сопровождение_!_'!N30</f>
        <v>0</v>
      </c>
      <c r="O30" s="22">
        <f>'Получивших сопровождение_!_'!O30</f>
        <v>0</v>
      </c>
      <c r="P30" s="22">
        <f>'Получивших сопровождение_!_'!P30</f>
        <v>0</v>
      </c>
      <c r="Q30" s="22">
        <f>'Получивших сопровождение_!_'!Q30</f>
        <v>0</v>
      </c>
      <c r="R30" s="22">
        <f>'Получивших сопровождение_!_'!R30</f>
        <v>0</v>
      </c>
      <c r="S30" s="22">
        <f>'Получивших сопровождение_!_'!S30</f>
        <v>0</v>
      </c>
      <c r="T30" s="22">
        <f>'Получивших сопровождение_!_'!T30</f>
        <v>0</v>
      </c>
      <c r="U30" s="22">
        <f>'Получивших сопровождение_!_'!U30</f>
        <v>0</v>
      </c>
      <c r="V30" s="22">
        <f>'Получивших сопровождение_!_'!V30</f>
        <v>0</v>
      </c>
      <c r="W30" s="22">
        <f>'Получивших сопровождение_!_'!W30</f>
        <v>0</v>
      </c>
      <c r="X30" s="22">
        <f>'Получивших сопровождение_!_'!X30</f>
        <v>0</v>
      </c>
      <c r="Y30" s="22">
        <f>'Получивших сопровождение_!_'!Y30</f>
        <v>0</v>
      </c>
      <c r="Z30" s="22">
        <f>'Получивших сопровождение_!_'!Z30</f>
        <v>0</v>
      </c>
      <c r="AA30" s="22">
        <f>'Получивших сопровождение_!_'!AA30</f>
        <v>0</v>
      </c>
      <c r="AB30" s="22">
        <f>'Получивших сопровождение_!_'!AB30</f>
        <v>0</v>
      </c>
      <c r="AC30" s="22">
        <f>'Получивших сопровождение_!_'!AC30</f>
        <v>0</v>
      </c>
      <c r="AD30" s="22">
        <f>'Получивших сопровождение_!_'!AD30</f>
        <v>0</v>
      </c>
      <c r="AE30" s="22">
        <f>'Получивших сопровождение_!_'!AE30</f>
        <v>0</v>
      </c>
      <c r="AF30" s="22">
        <f>'Получивших сопровождение_!_'!AF30</f>
        <v>0</v>
      </c>
      <c r="AG30" s="22">
        <f>'Получивших сопровождение_!_'!AG30</f>
        <v>0</v>
      </c>
      <c r="AH30" s="22">
        <f>'Получивших сопровождение_!_'!AH30</f>
        <v>0</v>
      </c>
      <c r="AI30" s="22">
        <f>'Получивших сопровождение_!_'!AI30</f>
        <v>0</v>
      </c>
      <c r="AJ30" s="22">
        <f>'Получивших сопровождение_!_'!AJ30</f>
        <v>0</v>
      </c>
      <c r="AK30" s="22">
        <f>'Получивших сопровождение_!_'!AK30</f>
        <v>0</v>
      </c>
      <c r="AL30" s="22">
        <f>'Получивших сопровождение_!_'!AL30</f>
        <v>0</v>
      </c>
      <c r="AM30" s="22">
        <f>'Получивших сопровождение_!_'!AM30</f>
        <v>0</v>
      </c>
      <c r="AN30" s="22">
        <f>'Получивших сопровождение_!_'!AN30</f>
        <v>0</v>
      </c>
      <c r="AO30" s="22">
        <f>'Получивших сопровождение_!_'!AO30</f>
        <v>0</v>
      </c>
      <c r="AP30" s="22">
        <f>'Получивших сопровождение_!_'!AP30</f>
        <v>0</v>
      </c>
      <c r="AQ30" s="22">
        <f>'Получивших сопровождение_!_'!AQ30</f>
        <v>0</v>
      </c>
      <c r="AR30" s="22">
        <f>'Получивших сопровождение_!_'!AR30</f>
        <v>0</v>
      </c>
      <c r="AS30" s="22">
        <f>'Получивших сопровождение_!_'!AS30</f>
        <v>0</v>
      </c>
      <c r="AT30" s="22">
        <f>'Получивших сопровождение_!_'!AT30</f>
        <v>0</v>
      </c>
      <c r="AU30" s="22">
        <f>'Получивших сопровождение_!_'!AU30</f>
        <v>0</v>
      </c>
      <c r="AV30" s="22">
        <f>'Получивших сопровождение_!_'!AV30</f>
        <v>0</v>
      </c>
      <c r="AW30" s="22">
        <f>'Получивших сопровождение_!_'!AW30</f>
        <v>0</v>
      </c>
      <c r="AX30" s="22">
        <f>'Получивших сопровождение_!_'!AX30</f>
        <v>0</v>
      </c>
      <c r="AY30" s="22">
        <f>'Получивших сопровождение_!_'!AY30</f>
        <v>0</v>
      </c>
      <c r="AZ30" s="22">
        <f>'Получивших сопровождение_!_'!AZ30</f>
        <v>0</v>
      </c>
    </row>
    <row r="31" spans="2:52" ht="12.75">
      <c r="B31" s="48"/>
      <c r="C31" s="103" t="s">
        <v>79</v>
      </c>
      <c r="D31" s="407"/>
      <c r="E31" s="49">
        <f>'Получивших сопровождение_!_'!E31</f>
        <v>0</v>
      </c>
      <c r="F31" s="405">
        <f>'Получивших сопровождение_!_'!F31</f>
        <v>0</v>
      </c>
      <c r="G31" s="405">
        <f>'Получивших сопровождение_!_'!G31</f>
        <v>0</v>
      </c>
      <c r="H31" s="405">
        <f>'Получивших сопровождение_!_'!H31</f>
        <v>0</v>
      </c>
      <c r="I31" s="405">
        <f>'Получивших сопровождение_!_'!I31</f>
        <v>0</v>
      </c>
      <c r="J31" s="405">
        <f>'Получивших сопровождение_!_'!J31</f>
        <v>0</v>
      </c>
      <c r="K31" s="405">
        <f>'Получивших сопровождение_!_'!K31</f>
        <v>0</v>
      </c>
      <c r="L31" s="405">
        <f>'Получивших сопровождение_!_'!L31</f>
        <v>0</v>
      </c>
      <c r="M31" s="408">
        <f>'Получивших сопровождение_!_'!M31</f>
        <v>0</v>
      </c>
      <c r="N31" s="405">
        <f>'Получивших сопровождение_!_'!N31</f>
        <v>0</v>
      </c>
      <c r="O31" s="405">
        <f>'Получивших сопровождение_!_'!O31</f>
        <v>0</v>
      </c>
      <c r="P31" s="405">
        <f>'Получивших сопровождение_!_'!P31</f>
        <v>0</v>
      </c>
      <c r="Q31" s="405">
        <f>'Получивших сопровождение_!_'!Q31</f>
        <v>0</v>
      </c>
      <c r="R31" s="405">
        <f>'Получивших сопровождение_!_'!R31</f>
        <v>0</v>
      </c>
      <c r="S31" s="402">
        <f>'Получивших сопровождение_!_'!S31</f>
        <v>0</v>
      </c>
      <c r="T31" s="402">
        <f>'Получивших сопровождение_!_'!T31</f>
        <v>0</v>
      </c>
      <c r="U31" s="49">
        <f>'Получивших сопровождение_!_'!U31</f>
        <v>0</v>
      </c>
      <c r="V31" s="405">
        <f>'Получивших сопровождение_!_'!V31</f>
        <v>0</v>
      </c>
      <c r="W31" s="405">
        <f>'Получивших сопровождение_!_'!W31</f>
        <v>0</v>
      </c>
      <c r="X31" s="405">
        <f>'Получивших сопровождение_!_'!X31</f>
        <v>0</v>
      </c>
      <c r="Y31" s="405">
        <f>'Получивших сопровождение_!_'!Y31</f>
        <v>0</v>
      </c>
      <c r="Z31" s="405">
        <f>'Получивших сопровождение_!_'!Z31</f>
        <v>0</v>
      </c>
      <c r="AA31" s="405">
        <f>'Получивших сопровождение_!_'!AA31</f>
        <v>0</v>
      </c>
      <c r="AB31" s="405">
        <f>'Получивших сопровождение_!_'!AB31</f>
        <v>0</v>
      </c>
      <c r="AC31" s="49">
        <f>'Получивших сопровождение_!_'!AC31</f>
        <v>0</v>
      </c>
      <c r="AD31" s="402">
        <f>'Получивших сопровождение_!_'!AD31</f>
        <v>0</v>
      </c>
      <c r="AE31" s="402">
        <f>'Получивших сопровождение_!_'!AE31</f>
        <v>0</v>
      </c>
      <c r="AF31" s="402">
        <f>'Получивших сопровождение_!_'!AF31</f>
        <v>0</v>
      </c>
      <c r="AG31" s="402">
        <f>'Получивших сопровождение_!_'!AG31</f>
        <v>0</v>
      </c>
      <c r="AH31" s="402">
        <f>'Получивших сопровождение_!_'!AH31</f>
        <v>0</v>
      </c>
      <c r="AI31" s="402">
        <f>'Получивших сопровождение_!_'!AI31</f>
        <v>0</v>
      </c>
      <c r="AJ31" s="402">
        <f>'Получивших сопровождение_!_'!AJ31</f>
        <v>0</v>
      </c>
      <c r="AK31" s="49">
        <f>'Получивших сопровождение_!_'!AK31</f>
        <v>0</v>
      </c>
      <c r="AL31" s="402">
        <f>'Получивших сопровождение_!_'!AL31</f>
        <v>0</v>
      </c>
      <c r="AM31" s="402">
        <f>'Получивших сопровождение_!_'!AM31</f>
        <v>0</v>
      </c>
      <c r="AN31" s="402">
        <f>'Получивших сопровождение_!_'!AN31</f>
        <v>0</v>
      </c>
      <c r="AO31" s="402">
        <f>'Получивших сопровождение_!_'!AO31</f>
        <v>0</v>
      </c>
      <c r="AP31" s="402">
        <f>'Получивших сопровождение_!_'!AP31</f>
        <v>0</v>
      </c>
      <c r="AQ31" s="402">
        <f>'Получивших сопровождение_!_'!AQ31</f>
        <v>0</v>
      </c>
      <c r="AR31" s="402">
        <f>'Получивших сопровождение_!_'!AR31</f>
        <v>0</v>
      </c>
      <c r="AS31" s="49">
        <f>'Получивших сопровождение_!_'!AS31</f>
        <v>0</v>
      </c>
      <c r="AT31" s="33">
        <f>'Получивших сопровождение_!_'!AT31</f>
        <v>0</v>
      </c>
      <c r="AU31" s="33">
        <f>'Получивших сопровождение_!_'!AU31</f>
        <v>0</v>
      </c>
      <c r="AV31" s="33">
        <f>'Получивших сопровождение_!_'!AV31</f>
        <v>0</v>
      </c>
      <c r="AW31" s="33">
        <f>'Получивших сопровождение_!_'!AW31</f>
        <v>0</v>
      </c>
      <c r="AX31" s="33">
        <f>'Получивших сопровождение_!_'!AX31</f>
        <v>0</v>
      </c>
      <c r="AY31" s="33">
        <f>'Получивших сопровождение_!_'!AY31</f>
        <v>0</v>
      </c>
      <c r="AZ31" s="33">
        <f>'Получивших сопровождение_!_'!AZ31</f>
        <v>0</v>
      </c>
    </row>
    <row r="32" spans="2:52" ht="24">
      <c r="B32" s="55">
        <v>4</v>
      </c>
      <c r="C32" s="103" t="s">
        <v>12</v>
      </c>
      <c r="D32" s="407"/>
      <c r="E32" s="49">
        <f>'Получивших сопровождение_!_'!E32</f>
        <v>0</v>
      </c>
      <c r="F32" s="405">
        <f>'Получивших сопровождение_!_'!F32</f>
        <v>0</v>
      </c>
      <c r="G32" s="405">
        <f>'Получивших сопровождение_!_'!G32</f>
        <v>0</v>
      </c>
      <c r="H32" s="405">
        <f>'Получивших сопровождение_!_'!H32</f>
        <v>0</v>
      </c>
      <c r="I32" s="405">
        <f>'Получивших сопровождение_!_'!I32</f>
        <v>0</v>
      </c>
      <c r="J32" s="405">
        <f>'Получивших сопровождение_!_'!J32</f>
        <v>0</v>
      </c>
      <c r="K32" s="405">
        <f>'Получивших сопровождение_!_'!K32</f>
        <v>0</v>
      </c>
      <c r="L32" s="405">
        <f>'Получивших сопровождение_!_'!L32</f>
        <v>0</v>
      </c>
      <c r="M32" s="408">
        <f>'Получивших сопровождение_!_'!M32</f>
        <v>0</v>
      </c>
      <c r="N32" s="405">
        <f>'Получивших сопровождение_!_'!N32</f>
        <v>0</v>
      </c>
      <c r="O32" s="405">
        <f>'Получивших сопровождение_!_'!O32</f>
        <v>0</v>
      </c>
      <c r="P32" s="405">
        <f>'Получивших сопровождение_!_'!P32</f>
        <v>0</v>
      </c>
      <c r="Q32" s="405">
        <f>'Получивших сопровождение_!_'!Q32</f>
        <v>0</v>
      </c>
      <c r="R32" s="405">
        <f>'Получивших сопровождение_!_'!R32</f>
        <v>0</v>
      </c>
      <c r="S32" s="402">
        <f>'Получивших сопровождение_!_'!S32</f>
        <v>0</v>
      </c>
      <c r="T32" s="402">
        <f>'Получивших сопровождение_!_'!T32</f>
        <v>0</v>
      </c>
      <c r="U32" s="49">
        <f>'Получивших сопровождение_!_'!U32</f>
        <v>0</v>
      </c>
      <c r="V32" s="405">
        <f>'Получивших сопровождение_!_'!V32</f>
        <v>0</v>
      </c>
      <c r="W32" s="405">
        <f>'Получивших сопровождение_!_'!W32</f>
        <v>0</v>
      </c>
      <c r="X32" s="405">
        <f>'Получивших сопровождение_!_'!X32</f>
        <v>0</v>
      </c>
      <c r="Y32" s="405">
        <f>'Получивших сопровождение_!_'!Y32</f>
        <v>0</v>
      </c>
      <c r="Z32" s="405">
        <f>'Получивших сопровождение_!_'!Z32</f>
        <v>0</v>
      </c>
      <c r="AA32" s="405">
        <f>'Получивших сопровождение_!_'!AA32</f>
        <v>0</v>
      </c>
      <c r="AB32" s="405">
        <f>'Получивших сопровождение_!_'!AB32</f>
        <v>0</v>
      </c>
      <c r="AC32" s="49">
        <f>'Получивших сопровождение_!_'!AC32</f>
        <v>0</v>
      </c>
      <c r="AD32" s="402">
        <f>'Получивших сопровождение_!_'!AD32</f>
        <v>0</v>
      </c>
      <c r="AE32" s="402">
        <f>'Получивших сопровождение_!_'!AE32</f>
        <v>0</v>
      </c>
      <c r="AF32" s="402">
        <f>'Получивших сопровождение_!_'!AF32</f>
        <v>0</v>
      </c>
      <c r="AG32" s="402">
        <f>'Получивших сопровождение_!_'!AG32</f>
        <v>0</v>
      </c>
      <c r="AH32" s="402">
        <f>'Получивших сопровождение_!_'!AH32</f>
        <v>0</v>
      </c>
      <c r="AI32" s="402">
        <f>'Получивших сопровождение_!_'!AI32</f>
        <v>0</v>
      </c>
      <c r="AJ32" s="402">
        <f>'Получивших сопровождение_!_'!AJ32</f>
        <v>0</v>
      </c>
      <c r="AK32" s="49">
        <f>'Получивших сопровождение_!_'!AK32</f>
        <v>0</v>
      </c>
      <c r="AL32" s="402">
        <f>'Получивших сопровождение_!_'!AL32</f>
        <v>0</v>
      </c>
      <c r="AM32" s="402">
        <f>'Получивших сопровождение_!_'!AM32</f>
        <v>0</v>
      </c>
      <c r="AN32" s="402">
        <f>'Получивших сопровождение_!_'!AN32</f>
        <v>0</v>
      </c>
      <c r="AO32" s="402">
        <f>'Получивших сопровождение_!_'!AO32</f>
        <v>0</v>
      </c>
      <c r="AP32" s="402">
        <f>'Получивших сопровождение_!_'!AP32</f>
        <v>0</v>
      </c>
      <c r="AQ32" s="402">
        <f>'Получивших сопровождение_!_'!AQ32</f>
        <v>0</v>
      </c>
      <c r="AR32" s="402">
        <f>'Получивших сопровождение_!_'!AR32</f>
        <v>0</v>
      </c>
      <c r="AS32" s="49">
        <f>'Получивших сопровождение_!_'!AS32</f>
        <v>0</v>
      </c>
      <c r="AT32" s="33">
        <f>'Получивших сопровождение_!_'!AT32</f>
        <v>0</v>
      </c>
      <c r="AU32" s="33">
        <f>'Получивших сопровождение_!_'!AU32</f>
        <v>0</v>
      </c>
      <c r="AV32" s="33">
        <f>'Получивших сопровождение_!_'!AV32</f>
        <v>0</v>
      </c>
      <c r="AW32" s="33">
        <f>'Получивших сопровождение_!_'!AW32</f>
        <v>0</v>
      </c>
      <c r="AX32" s="33">
        <f>'Получивших сопровождение_!_'!AX32</f>
        <v>0</v>
      </c>
      <c r="AY32" s="33">
        <f>'Получивших сопровождение_!_'!AY32</f>
        <v>0</v>
      </c>
      <c r="AZ32" s="33">
        <f>'Получивших сопровождение_!_'!AZ32</f>
        <v>0</v>
      </c>
    </row>
    <row r="33" spans="2:52" ht="12.75">
      <c r="B33" s="55">
        <v>5</v>
      </c>
      <c r="C33" s="103" t="s">
        <v>13</v>
      </c>
      <c r="D33" s="407"/>
      <c r="E33" s="49">
        <f>'Получивших сопровождение_!_'!E33</f>
        <v>0</v>
      </c>
      <c r="F33" s="402">
        <f>'Получивших сопровождение_!_'!F33</f>
        <v>0</v>
      </c>
      <c r="G33" s="402">
        <f>'Получивших сопровождение_!_'!G33</f>
        <v>0</v>
      </c>
      <c r="H33" s="402">
        <f>'Получивших сопровождение_!_'!H33</f>
        <v>0</v>
      </c>
      <c r="I33" s="402">
        <f>'Получивших сопровождение_!_'!I33</f>
        <v>0</v>
      </c>
      <c r="J33" s="402">
        <f>'Получивших сопровождение_!_'!J33</f>
        <v>0</v>
      </c>
      <c r="K33" s="402">
        <f>'Получивших сопровождение_!_'!K33</f>
        <v>0</v>
      </c>
      <c r="L33" s="402">
        <f>'Получивших сопровождение_!_'!L33</f>
        <v>0</v>
      </c>
      <c r="M33" s="408">
        <f>'Получивших сопровождение_!_'!M33</f>
        <v>0</v>
      </c>
      <c r="N33" s="402">
        <f>'Получивших сопровождение_!_'!N33</f>
        <v>0</v>
      </c>
      <c r="O33" s="402">
        <f>'Получивших сопровождение_!_'!O33</f>
        <v>0</v>
      </c>
      <c r="P33" s="402">
        <f>'Получивших сопровождение_!_'!P33</f>
        <v>0</v>
      </c>
      <c r="Q33" s="402">
        <f>'Получивших сопровождение_!_'!Q33</f>
        <v>0</v>
      </c>
      <c r="R33" s="402">
        <f>'Получивших сопровождение_!_'!R33</f>
        <v>0</v>
      </c>
      <c r="S33" s="402">
        <f>'Получивших сопровождение_!_'!S33</f>
        <v>0</v>
      </c>
      <c r="T33" s="402">
        <f>'Получивших сопровождение_!_'!T33</f>
        <v>0</v>
      </c>
      <c r="U33" s="49">
        <f>'Получивших сопровождение_!_'!U33</f>
        <v>0</v>
      </c>
      <c r="V33" s="402">
        <f>'Получивших сопровождение_!_'!V33</f>
        <v>0</v>
      </c>
      <c r="W33" s="402">
        <f>'Получивших сопровождение_!_'!W33</f>
        <v>0</v>
      </c>
      <c r="X33" s="402">
        <f>'Получивших сопровождение_!_'!X33</f>
        <v>0</v>
      </c>
      <c r="Y33" s="402">
        <f>'Получивших сопровождение_!_'!Y33</f>
        <v>0</v>
      </c>
      <c r="Z33" s="402">
        <f>'Получивших сопровождение_!_'!Z33</f>
        <v>0</v>
      </c>
      <c r="AA33" s="402">
        <f>'Получивших сопровождение_!_'!AA33</f>
        <v>0</v>
      </c>
      <c r="AB33" s="402">
        <f>'Получивших сопровождение_!_'!AB33</f>
        <v>0</v>
      </c>
      <c r="AC33" s="49">
        <f>'Получивших сопровождение_!_'!AC33</f>
        <v>0</v>
      </c>
      <c r="AD33" s="402">
        <f>'Получивших сопровождение_!_'!AD33</f>
        <v>0</v>
      </c>
      <c r="AE33" s="402">
        <f>'Получивших сопровождение_!_'!AE33</f>
        <v>0</v>
      </c>
      <c r="AF33" s="402">
        <f>'Получивших сопровождение_!_'!AF33</f>
        <v>0</v>
      </c>
      <c r="AG33" s="402">
        <f>'Получивших сопровождение_!_'!AG33</f>
        <v>0</v>
      </c>
      <c r="AH33" s="402">
        <f>'Получивших сопровождение_!_'!AH33</f>
        <v>0</v>
      </c>
      <c r="AI33" s="402">
        <f>'Получивших сопровождение_!_'!AI33</f>
        <v>0</v>
      </c>
      <c r="AJ33" s="402">
        <f>'Получивших сопровождение_!_'!AJ33</f>
        <v>0</v>
      </c>
      <c r="AK33" s="49">
        <f>'Получивших сопровождение_!_'!AK33</f>
        <v>0</v>
      </c>
      <c r="AL33" s="402">
        <f>'Получивших сопровождение_!_'!AL33</f>
        <v>0</v>
      </c>
      <c r="AM33" s="402">
        <f>'Получивших сопровождение_!_'!AM33</f>
        <v>0</v>
      </c>
      <c r="AN33" s="402">
        <f>'Получивших сопровождение_!_'!AN33</f>
        <v>0</v>
      </c>
      <c r="AO33" s="402">
        <f>'Получивших сопровождение_!_'!AO33</f>
        <v>0</v>
      </c>
      <c r="AP33" s="402">
        <f>'Получивших сопровождение_!_'!AP33</f>
        <v>0</v>
      </c>
      <c r="AQ33" s="402">
        <f>'Получивших сопровождение_!_'!AQ33</f>
        <v>0</v>
      </c>
      <c r="AR33" s="402">
        <f>'Получивших сопровождение_!_'!AR33</f>
        <v>0</v>
      </c>
      <c r="AS33" s="49">
        <f>'Получивших сопровождение_!_'!AS33</f>
        <v>0</v>
      </c>
      <c r="AT33" s="33">
        <f>'Получивших сопровождение_!_'!AT33</f>
        <v>0</v>
      </c>
      <c r="AU33" s="33">
        <f>'Получивших сопровождение_!_'!AU33</f>
        <v>0</v>
      </c>
      <c r="AV33" s="33">
        <f>'Получивших сопровождение_!_'!AV33</f>
        <v>0</v>
      </c>
      <c r="AW33" s="33">
        <f>'Получивших сопровождение_!_'!AW33</f>
        <v>0</v>
      </c>
      <c r="AX33" s="33">
        <f>'Получивших сопровождение_!_'!AX33</f>
        <v>0</v>
      </c>
      <c r="AY33" s="33">
        <f>'Получивших сопровождение_!_'!AY33</f>
        <v>0</v>
      </c>
      <c r="AZ33" s="33">
        <f>'Получивших сопровождение_!_'!AZ33</f>
        <v>0</v>
      </c>
    </row>
    <row r="34" spans="2:52" ht="12.75">
      <c r="B34" s="55">
        <v>6</v>
      </c>
      <c r="C34" s="103" t="s">
        <v>33</v>
      </c>
      <c r="D34" s="407"/>
      <c r="E34" s="49">
        <f>'Получивших сопровождение_!_'!E34</f>
        <v>0</v>
      </c>
      <c r="F34" s="405">
        <f>'Получивших сопровождение_!_'!F34</f>
        <v>0</v>
      </c>
      <c r="G34" s="405">
        <f>'Получивших сопровождение_!_'!G34</f>
        <v>0</v>
      </c>
      <c r="H34" s="405">
        <f>'Получивших сопровождение_!_'!H34</f>
        <v>0</v>
      </c>
      <c r="I34" s="405">
        <f>'Получивших сопровождение_!_'!I34</f>
        <v>0</v>
      </c>
      <c r="J34" s="405">
        <f>'Получивших сопровождение_!_'!J34</f>
        <v>0</v>
      </c>
      <c r="K34" s="405">
        <f>'Получивших сопровождение_!_'!K34</f>
        <v>0</v>
      </c>
      <c r="L34" s="405">
        <f>'Получивших сопровождение_!_'!L34</f>
        <v>0</v>
      </c>
      <c r="M34" s="49">
        <f>'Получивших сопровождение_!_'!M34</f>
        <v>0</v>
      </c>
      <c r="N34" s="405">
        <f>'Получивших сопровождение_!_'!N34</f>
        <v>0</v>
      </c>
      <c r="O34" s="405">
        <f>'Получивших сопровождение_!_'!O34</f>
        <v>0</v>
      </c>
      <c r="P34" s="405">
        <f>'Получивших сопровождение_!_'!P34</f>
        <v>0</v>
      </c>
      <c r="Q34" s="405">
        <f>'Получивших сопровождение_!_'!Q34</f>
        <v>0</v>
      </c>
      <c r="R34" s="405">
        <f>'Получивших сопровождение_!_'!R34</f>
        <v>0</v>
      </c>
      <c r="S34" s="402">
        <f>'Получивших сопровождение_!_'!S34</f>
        <v>0</v>
      </c>
      <c r="T34" s="402">
        <f>'Получивших сопровождение_!_'!T34</f>
        <v>0</v>
      </c>
      <c r="U34" s="49">
        <f>'Получивших сопровождение_!_'!U34</f>
        <v>0</v>
      </c>
      <c r="V34" s="405">
        <f>'Получивших сопровождение_!_'!V34</f>
        <v>0</v>
      </c>
      <c r="W34" s="405">
        <f>'Получивших сопровождение_!_'!W34</f>
        <v>0</v>
      </c>
      <c r="X34" s="405">
        <f>'Получивших сопровождение_!_'!X34</f>
        <v>0</v>
      </c>
      <c r="Y34" s="405">
        <f>'Получивших сопровождение_!_'!Y34</f>
        <v>0</v>
      </c>
      <c r="Z34" s="405">
        <f>'Получивших сопровождение_!_'!Z34</f>
        <v>0</v>
      </c>
      <c r="AA34" s="405">
        <f>'Получивших сопровождение_!_'!AA34</f>
        <v>0</v>
      </c>
      <c r="AB34" s="405">
        <f>'Получивших сопровождение_!_'!AB34</f>
        <v>0</v>
      </c>
      <c r="AC34" s="49">
        <f>'Получивших сопровождение_!_'!AC34</f>
        <v>0</v>
      </c>
      <c r="AD34" s="402">
        <f>'Получивших сопровождение_!_'!AD34</f>
        <v>0</v>
      </c>
      <c r="AE34" s="402">
        <f>'Получивших сопровождение_!_'!AE34</f>
        <v>0</v>
      </c>
      <c r="AF34" s="402">
        <f>'Получивших сопровождение_!_'!AF34</f>
        <v>0</v>
      </c>
      <c r="AG34" s="402">
        <f>'Получивших сопровождение_!_'!AG34</f>
        <v>0</v>
      </c>
      <c r="AH34" s="402">
        <f>'Получивших сопровождение_!_'!AH34</f>
        <v>0</v>
      </c>
      <c r="AI34" s="402">
        <f>'Получивших сопровождение_!_'!AI34</f>
        <v>0</v>
      </c>
      <c r="AJ34" s="402">
        <f>'Получивших сопровождение_!_'!AJ34</f>
        <v>0</v>
      </c>
      <c r="AK34" s="49">
        <f>'Получивших сопровождение_!_'!AK34</f>
        <v>0</v>
      </c>
      <c r="AL34" s="402">
        <f>'Получивших сопровождение_!_'!AL34</f>
        <v>0</v>
      </c>
      <c r="AM34" s="402">
        <f>'Получивших сопровождение_!_'!AM34</f>
        <v>0</v>
      </c>
      <c r="AN34" s="402">
        <f>'Получивших сопровождение_!_'!AN34</f>
        <v>0</v>
      </c>
      <c r="AO34" s="402">
        <f>'Получивших сопровождение_!_'!AO34</f>
        <v>0</v>
      </c>
      <c r="AP34" s="402">
        <f>'Получивших сопровождение_!_'!AP34</f>
        <v>0</v>
      </c>
      <c r="AQ34" s="402">
        <f>'Получивших сопровождение_!_'!AQ34</f>
        <v>0</v>
      </c>
      <c r="AR34" s="402">
        <f>'Получивших сопровождение_!_'!AR34</f>
        <v>0</v>
      </c>
      <c r="AS34" s="49">
        <f>'Получивших сопровождение_!_'!AS34</f>
        <v>0</v>
      </c>
      <c r="AT34" s="33">
        <f>'Получивших сопровождение_!_'!AT34</f>
        <v>0</v>
      </c>
      <c r="AU34" s="33">
        <f>'Получивших сопровождение_!_'!AU34</f>
        <v>0</v>
      </c>
      <c r="AV34" s="33">
        <f>'Получивших сопровождение_!_'!AV34</f>
        <v>0</v>
      </c>
      <c r="AW34" s="33">
        <f>'Получивших сопровождение_!_'!AW34</f>
        <v>0</v>
      </c>
      <c r="AX34" s="33">
        <f>'Получивших сопровождение_!_'!AX34</f>
        <v>0</v>
      </c>
      <c r="AY34" s="33">
        <f>'Получивших сопровождение_!_'!AY34</f>
        <v>0</v>
      </c>
      <c r="AZ34" s="33">
        <f>'Получивших сопровождение_!_'!AZ34</f>
        <v>0</v>
      </c>
    </row>
    <row r="35" spans="2:52" ht="12.75">
      <c r="B35" s="55">
        <v>7</v>
      </c>
      <c r="C35" s="103" t="s">
        <v>14</v>
      </c>
      <c r="D35" s="407"/>
      <c r="E35" s="49">
        <f>'Получивших сопровождение_!_'!E35</f>
        <v>0</v>
      </c>
      <c r="F35" s="405">
        <f>'Получивших сопровождение_!_'!F35</f>
        <v>0</v>
      </c>
      <c r="G35" s="405">
        <f>'Получивших сопровождение_!_'!G35</f>
        <v>0</v>
      </c>
      <c r="H35" s="405">
        <f>'Получивших сопровождение_!_'!H35</f>
        <v>0</v>
      </c>
      <c r="I35" s="405">
        <f>'Получивших сопровождение_!_'!I35</f>
        <v>0</v>
      </c>
      <c r="J35" s="405">
        <f>'Получивших сопровождение_!_'!J35</f>
        <v>0</v>
      </c>
      <c r="K35" s="405">
        <f>'Получивших сопровождение_!_'!K35</f>
        <v>0</v>
      </c>
      <c r="L35" s="405">
        <f>'Получивших сопровождение_!_'!L35</f>
        <v>0</v>
      </c>
      <c r="M35" s="49">
        <f>'Получивших сопровождение_!_'!M35</f>
        <v>0</v>
      </c>
      <c r="N35" s="405">
        <f>'Получивших сопровождение_!_'!N35</f>
        <v>0</v>
      </c>
      <c r="O35" s="405">
        <f>'Получивших сопровождение_!_'!O35</f>
        <v>0</v>
      </c>
      <c r="P35" s="405">
        <f>'Получивших сопровождение_!_'!P35</f>
        <v>0</v>
      </c>
      <c r="Q35" s="405">
        <f>'Получивших сопровождение_!_'!Q35</f>
        <v>0</v>
      </c>
      <c r="R35" s="405">
        <f>'Получивших сопровождение_!_'!R35</f>
        <v>0</v>
      </c>
      <c r="S35" s="402">
        <f>'Получивших сопровождение_!_'!S35</f>
        <v>0</v>
      </c>
      <c r="T35" s="402">
        <f>'Получивших сопровождение_!_'!T35</f>
        <v>0</v>
      </c>
      <c r="U35" s="49">
        <f>'Получивших сопровождение_!_'!U35</f>
        <v>0</v>
      </c>
      <c r="V35" s="405">
        <f>'Получивших сопровождение_!_'!V35</f>
        <v>0</v>
      </c>
      <c r="W35" s="405">
        <f>'Получивших сопровождение_!_'!W35</f>
        <v>0</v>
      </c>
      <c r="X35" s="405">
        <f>'Получивших сопровождение_!_'!X35</f>
        <v>0</v>
      </c>
      <c r="Y35" s="405">
        <f>'Получивших сопровождение_!_'!Y35</f>
        <v>0</v>
      </c>
      <c r="Z35" s="405">
        <f>'Получивших сопровождение_!_'!Z35</f>
        <v>0</v>
      </c>
      <c r="AA35" s="405">
        <f>'Получивших сопровождение_!_'!AA35</f>
        <v>0</v>
      </c>
      <c r="AB35" s="405">
        <f>'Получивших сопровождение_!_'!AB35</f>
        <v>0</v>
      </c>
      <c r="AC35" s="49">
        <f>'Получивших сопровождение_!_'!AC35</f>
        <v>0</v>
      </c>
      <c r="AD35" s="402">
        <f>'Получивших сопровождение_!_'!AD35</f>
        <v>0</v>
      </c>
      <c r="AE35" s="402">
        <f>'Получивших сопровождение_!_'!AE35</f>
        <v>0</v>
      </c>
      <c r="AF35" s="402">
        <f>'Получивших сопровождение_!_'!AF35</f>
        <v>0</v>
      </c>
      <c r="AG35" s="402">
        <f>'Получивших сопровождение_!_'!AG35</f>
        <v>0</v>
      </c>
      <c r="AH35" s="402">
        <f>'Получивших сопровождение_!_'!AH35</f>
        <v>0</v>
      </c>
      <c r="AI35" s="402">
        <f>'Получивших сопровождение_!_'!AI35</f>
        <v>0</v>
      </c>
      <c r="AJ35" s="402">
        <f>'Получивших сопровождение_!_'!AJ35</f>
        <v>0</v>
      </c>
      <c r="AK35" s="49">
        <f>'Получивших сопровождение_!_'!AK35</f>
        <v>0</v>
      </c>
      <c r="AL35" s="402">
        <f>'Получивших сопровождение_!_'!AL35</f>
        <v>0</v>
      </c>
      <c r="AM35" s="402">
        <f>'Получивших сопровождение_!_'!AM35</f>
        <v>0</v>
      </c>
      <c r="AN35" s="402">
        <f>'Получивших сопровождение_!_'!AN35</f>
        <v>0</v>
      </c>
      <c r="AO35" s="402">
        <f>'Получивших сопровождение_!_'!AO35</f>
        <v>0</v>
      </c>
      <c r="AP35" s="402">
        <f>'Получивших сопровождение_!_'!AP35</f>
        <v>0</v>
      </c>
      <c r="AQ35" s="402">
        <f>'Получивших сопровождение_!_'!AQ35</f>
        <v>0</v>
      </c>
      <c r="AR35" s="402">
        <f>'Получивших сопровождение_!_'!AR35</f>
        <v>0</v>
      </c>
      <c r="AS35" s="49">
        <f>'Получивших сопровождение_!_'!AS35</f>
        <v>0</v>
      </c>
      <c r="AT35" s="33">
        <f>'Получивших сопровождение_!_'!AT35</f>
        <v>0</v>
      </c>
      <c r="AU35" s="33">
        <f>'Получивших сопровождение_!_'!AU35</f>
        <v>0</v>
      </c>
      <c r="AV35" s="33">
        <f>'Получивших сопровождение_!_'!AV35</f>
        <v>0</v>
      </c>
      <c r="AW35" s="33">
        <f>'Получивших сопровождение_!_'!AW35</f>
        <v>0</v>
      </c>
      <c r="AX35" s="33">
        <f>'Получивших сопровождение_!_'!AX35</f>
        <v>0</v>
      </c>
      <c r="AY35" s="33">
        <f>'Получивших сопровождение_!_'!AY35</f>
        <v>0</v>
      </c>
      <c r="AZ35" s="33">
        <f>'Получивших сопровождение_!_'!AZ35</f>
        <v>0</v>
      </c>
    </row>
    <row r="36" spans="2:52" ht="12.75">
      <c r="B36" s="55"/>
      <c r="C36" s="103" t="s">
        <v>94</v>
      </c>
      <c r="D36" s="407"/>
      <c r="E36" s="49">
        <f>'Получивших сопровождение_!_'!E36</f>
        <v>0</v>
      </c>
      <c r="F36" s="405">
        <f>'Получивших сопровождение_!_'!F36</f>
        <v>0</v>
      </c>
      <c r="G36" s="405">
        <f>'Получивших сопровождение_!_'!G36</f>
        <v>0</v>
      </c>
      <c r="H36" s="405">
        <f>'Получивших сопровождение_!_'!H36</f>
        <v>0</v>
      </c>
      <c r="I36" s="405">
        <f>'Получивших сопровождение_!_'!I36</f>
        <v>0</v>
      </c>
      <c r="J36" s="405">
        <f>'Получивших сопровождение_!_'!J36</f>
        <v>0</v>
      </c>
      <c r="K36" s="405">
        <f>'Получивших сопровождение_!_'!K36</f>
        <v>0</v>
      </c>
      <c r="L36" s="405">
        <f>'Получивших сопровождение_!_'!L36</f>
        <v>0</v>
      </c>
      <c r="M36" s="49">
        <f>'Получивших сопровождение_!_'!M36</f>
        <v>0</v>
      </c>
      <c r="N36" s="405">
        <f>'Получивших сопровождение_!_'!N36</f>
        <v>0</v>
      </c>
      <c r="O36" s="405">
        <f>'Получивших сопровождение_!_'!O36</f>
        <v>0</v>
      </c>
      <c r="P36" s="405">
        <f>'Получивших сопровождение_!_'!P36</f>
        <v>0</v>
      </c>
      <c r="Q36" s="405">
        <f>'Получивших сопровождение_!_'!Q36</f>
        <v>0</v>
      </c>
      <c r="R36" s="405">
        <f>'Получивших сопровождение_!_'!R36</f>
        <v>0</v>
      </c>
      <c r="S36" s="402">
        <f>'Получивших сопровождение_!_'!S36</f>
        <v>0</v>
      </c>
      <c r="T36" s="402">
        <f>'Получивших сопровождение_!_'!T36</f>
        <v>0</v>
      </c>
      <c r="U36" s="49">
        <f>'Получивших сопровождение_!_'!U36</f>
        <v>0</v>
      </c>
      <c r="V36" s="405">
        <f>'Получивших сопровождение_!_'!V36</f>
        <v>0</v>
      </c>
      <c r="W36" s="405">
        <f>'Получивших сопровождение_!_'!W36</f>
        <v>0</v>
      </c>
      <c r="X36" s="405">
        <f>'Получивших сопровождение_!_'!X36</f>
        <v>0</v>
      </c>
      <c r="Y36" s="405">
        <f>'Получивших сопровождение_!_'!Y36</f>
        <v>0</v>
      </c>
      <c r="Z36" s="405">
        <f>'Получивших сопровождение_!_'!Z36</f>
        <v>0</v>
      </c>
      <c r="AA36" s="405">
        <f>'Получивших сопровождение_!_'!AA36</f>
        <v>0</v>
      </c>
      <c r="AB36" s="405">
        <f>'Получивших сопровождение_!_'!AB36</f>
        <v>0</v>
      </c>
      <c r="AC36" s="49">
        <f>'Получивших сопровождение_!_'!AC36</f>
        <v>0</v>
      </c>
      <c r="AD36" s="402">
        <f>'Получивших сопровождение_!_'!AD36</f>
        <v>0</v>
      </c>
      <c r="AE36" s="402">
        <f>'Получивших сопровождение_!_'!AE36</f>
        <v>0</v>
      </c>
      <c r="AF36" s="402">
        <f>'Получивших сопровождение_!_'!AF36</f>
        <v>0</v>
      </c>
      <c r="AG36" s="402">
        <f>'Получивших сопровождение_!_'!AG36</f>
        <v>0</v>
      </c>
      <c r="AH36" s="402">
        <f>'Получивших сопровождение_!_'!AH36</f>
        <v>0</v>
      </c>
      <c r="AI36" s="402">
        <f>'Получивших сопровождение_!_'!AI36</f>
        <v>0</v>
      </c>
      <c r="AJ36" s="402">
        <f>'Получивших сопровождение_!_'!AJ36</f>
        <v>0</v>
      </c>
      <c r="AK36" s="49">
        <f>'Получивших сопровождение_!_'!AK36</f>
        <v>0</v>
      </c>
      <c r="AL36" s="402">
        <f>'Получивших сопровождение_!_'!AL36</f>
        <v>0</v>
      </c>
      <c r="AM36" s="402">
        <f>'Получивших сопровождение_!_'!AM36</f>
        <v>0</v>
      </c>
      <c r="AN36" s="402">
        <f>'Получивших сопровождение_!_'!AN36</f>
        <v>0</v>
      </c>
      <c r="AO36" s="402">
        <f>'Получивших сопровождение_!_'!AO36</f>
        <v>0</v>
      </c>
      <c r="AP36" s="402">
        <f>'Получивших сопровождение_!_'!AP36</f>
        <v>0</v>
      </c>
      <c r="AQ36" s="402">
        <f>'Получивших сопровождение_!_'!AQ36</f>
        <v>0</v>
      </c>
      <c r="AR36" s="402">
        <f>'Получивших сопровождение_!_'!AR36</f>
        <v>0</v>
      </c>
      <c r="AS36" s="49">
        <f>'Получивших сопровождение_!_'!AS36</f>
        <v>0</v>
      </c>
      <c r="AT36" s="33">
        <f>'Получивших сопровождение_!_'!AT36</f>
        <v>0</v>
      </c>
      <c r="AU36" s="33">
        <f>'Получивших сопровождение_!_'!AU36</f>
        <v>0</v>
      </c>
      <c r="AV36" s="33">
        <f>'Получивших сопровождение_!_'!AV36</f>
        <v>0</v>
      </c>
      <c r="AW36" s="33">
        <f>'Получивших сопровождение_!_'!AW36</f>
        <v>0</v>
      </c>
      <c r="AX36" s="33">
        <f>'Получивших сопровождение_!_'!AX36</f>
        <v>0</v>
      </c>
      <c r="AY36" s="33">
        <f>'Получивших сопровождение_!_'!AY36</f>
        <v>0</v>
      </c>
      <c r="AZ36" s="33">
        <f>'Получивших сопровождение_!_'!AZ36</f>
        <v>0</v>
      </c>
    </row>
    <row r="37" spans="2:52" ht="12.75">
      <c r="B37" s="55">
        <v>8</v>
      </c>
      <c r="C37" s="103" t="s">
        <v>83</v>
      </c>
      <c r="D37" s="407"/>
      <c r="E37" s="49">
        <f>'Получивших сопровождение_!_'!E37</f>
        <v>0</v>
      </c>
      <c r="F37" s="405">
        <f>'Получивших сопровождение_!_'!F37</f>
        <v>0</v>
      </c>
      <c r="G37" s="405">
        <f>'Получивших сопровождение_!_'!G37</f>
        <v>0</v>
      </c>
      <c r="H37" s="405">
        <f>'Получивших сопровождение_!_'!H37</f>
        <v>0</v>
      </c>
      <c r="I37" s="405">
        <f>'Получивших сопровождение_!_'!I37</f>
        <v>0</v>
      </c>
      <c r="J37" s="405">
        <f>'Получивших сопровождение_!_'!J37</f>
        <v>0</v>
      </c>
      <c r="K37" s="405">
        <f>'Получивших сопровождение_!_'!K37</f>
        <v>0</v>
      </c>
      <c r="L37" s="405">
        <f>'Получивших сопровождение_!_'!L37</f>
        <v>0</v>
      </c>
      <c r="M37" s="49">
        <f>'Получивших сопровождение_!_'!M37</f>
        <v>0</v>
      </c>
      <c r="N37" s="405">
        <f>'Получивших сопровождение_!_'!N37</f>
        <v>0</v>
      </c>
      <c r="O37" s="405">
        <f>'Получивших сопровождение_!_'!O37</f>
        <v>0</v>
      </c>
      <c r="P37" s="405">
        <f>'Получивших сопровождение_!_'!P37</f>
        <v>0</v>
      </c>
      <c r="Q37" s="405">
        <f>'Получивших сопровождение_!_'!Q37</f>
        <v>0</v>
      </c>
      <c r="R37" s="405">
        <f>'Получивших сопровождение_!_'!R37</f>
        <v>0</v>
      </c>
      <c r="S37" s="402">
        <f>'Получивших сопровождение_!_'!S37</f>
        <v>0</v>
      </c>
      <c r="T37" s="402">
        <f>'Получивших сопровождение_!_'!T37</f>
        <v>0</v>
      </c>
      <c r="U37" s="49">
        <f>'Получивших сопровождение_!_'!U37</f>
        <v>0</v>
      </c>
      <c r="V37" s="405">
        <f>'Получивших сопровождение_!_'!V37</f>
        <v>0</v>
      </c>
      <c r="W37" s="405">
        <f>'Получивших сопровождение_!_'!W37</f>
        <v>0</v>
      </c>
      <c r="X37" s="405">
        <f>'Получивших сопровождение_!_'!X37</f>
        <v>0</v>
      </c>
      <c r="Y37" s="405">
        <f>'Получивших сопровождение_!_'!Y37</f>
        <v>0</v>
      </c>
      <c r="Z37" s="405">
        <f>'Получивших сопровождение_!_'!Z37</f>
        <v>0</v>
      </c>
      <c r="AA37" s="405">
        <f>'Получивших сопровождение_!_'!AA37</f>
        <v>0</v>
      </c>
      <c r="AB37" s="405">
        <f>'Получивших сопровождение_!_'!AB37</f>
        <v>0</v>
      </c>
      <c r="AC37" s="49">
        <f>'Получивших сопровождение_!_'!AC37</f>
        <v>0</v>
      </c>
      <c r="AD37" s="402">
        <f>'Получивших сопровождение_!_'!AD37</f>
        <v>0</v>
      </c>
      <c r="AE37" s="402">
        <f>'Получивших сопровождение_!_'!AE37</f>
        <v>0</v>
      </c>
      <c r="AF37" s="402">
        <f>'Получивших сопровождение_!_'!AF37</f>
        <v>0</v>
      </c>
      <c r="AG37" s="402">
        <f>'Получивших сопровождение_!_'!AG37</f>
        <v>0</v>
      </c>
      <c r="AH37" s="402">
        <f>'Получивших сопровождение_!_'!AH37</f>
        <v>0</v>
      </c>
      <c r="AI37" s="402">
        <f>'Получивших сопровождение_!_'!AI37</f>
        <v>0</v>
      </c>
      <c r="AJ37" s="402">
        <f>'Получивших сопровождение_!_'!AJ37</f>
        <v>0</v>
      </c>
      <c r="AK37" s="49">
        <f>'Получивших сопровождение_!_'!AK37</f>
        <v>0</v>
      </c>
      <c r="AL37" s="402">
        <f>'Получивших сопровождение_!_'!AL37</f>
        <v>0</v>
      </c>
      <c r="AM37" s="402">
        <f>'Получивших сопровождение_!_'!AM37</f>
        <v>0</v>
      </c>
      <c r="AN37" s="402">
        <f>'Получивших сопровождение_!_'!AN37</f>
        <v>0</v>
      </c>
      <c r="AO37" s="402">
        <f>'Получивших сопровождение_!_'!AO37</f>
        <v>0</v>
      </c>
      <c r="AP37" s="402">
        <f>'Получивших сопровождение_!_'!AP37</f>
        <v>0</v>
      </c>
      <c r="AQ37" s="402">
        <f>'Получивших сопровождение_!_'!AQ37</f>
        <v>0</v>
      </c>
      <c r="AR37" s="402">
        <f>'Получивших сопровождение_!_'!AR37</f>
        <v>0</v>
      </c>
      <c r="AS37" s="49">
        <f>'Получивших сопровождение_!_'!AS37</f>
        <v>0</v>
      </c>
      <c r="AT37" s="33">
        <f>'Получивших сопровождение_!_'!AT37</f>
        <v>0</v>
      </c>
      <c r="AU37" s="33">
        <f>'Получивших сопровождение_!_'!AU37</f>
        <v>0</v>
      </c>
      <c r="AV37" s="33">
        <f>'Получивших сопровождение_!_'!AV37</f>
        <v>0</v>
      </c>
      <c r="AW37" s="33">
        <f>'Получивших сопровождение_!_'!AW37</f>
        <v>0</v>
      </c>
      <c r="AX37" s="33">
        <f>'Получивших сопровождение_!_'!AX37</f>
        <v>0</v>
      </c>
      <c r="AY37" s="33">
        <f>'Получивших сопровождение_!_'!AY37</f>
        <v>0</v>
      </c>
      <c r="AZ37" s="33">
        <f>'Получивших сопровождение_!_'!AZ37</f>
        <v>0</v>
      </c>
    </row>
    <row r="38" spans="2:52" ht="12.75">
      <c r="B38" s="55">
        <v>9</v>
      </c>
      <c r="C38" s="103" t="s">
        <v>79</v>
      </c>
      <c r="D38" s="407"/>
      <c r="E38" s="49">
        <f>'Получивших сопровождение_!_'!E38</f>
        <v>0</v>
      </c>
      <c r="F38" s="49">
        <f>'Получивших сопровождение_!_'!F38</f>
        <v>0</v>
      </c>
      <c r="G38" s="49">
        <f>'Получивших сопровождение_!_'!G38</f>
        <v>0</v>
      </c>
      <c r="H38" s="49">
        <f>'Получивших сопровождение_!_'!H38</f>
        <v>0</v>
      </c>
      <c r="I38" s="49">
        <f>'Получивших сопровождение_!_'!I38</f>
        <v>0</v>
      </c>
      <c r="J38" s="49">
        <f>'Получивших сопровождение_!_'!J38</f>
        <v>0</v>
      </c>
      <c r="K38" s="49">
        <f>'Получивших сопровождение_!_'!K38</f>
        <v>0</v>
      </c>
      <c r="L38" s="49">
        <f>'Получивших сопровождение_!_'!L38</f>
        <v>0</v>
      </c>
      <c r="M38" s="49">
        <f>'Получивших сопровождение_!_'!M38</f>
        <v>0</v>
      </c>
      <c r="N38" s="49">
        <f>'Получивших сопровождение_!_'!N38</f>
        <v>0</v>
      </c>
      <c r="O38" s="49">
        <f>'Получивших сопровождение_!_'!O38</f>
        <v>0</v>
      </c>
      <c r="P38" s="49">
        <f>'Получивших сопровождение_!_'!P38</f>
        <v>0</v>
      </c>
      <c r="Q38" s="49">
        <f>'Получивших сопровождение_!_'!Q38</f>
        <v>0</v>
      </c>
      <c r="R38" s="49">
        <f>'Получивших сопровождение_!_'!R38</f>
        <v>0</v>
      </c>
      <c r="S38" s="49">
        <f>'Получивших сопровождение_!_'!S38</f>
        <v>0</v>
      </c>
      <c r="T38" s="49">
        <f>'Получивших сопровождение_!_'!T38</f>
        <v>0</v>
      </c>
      <c r="U38" s="49">
        <f>'Получивших сопровождение_!_'!U38</f>
        <v>0</v>
      </c>
      <c r="V38" s="49">
        <f>'Получивших сопровождение_!_'!V38</f>
        <v>0</v>
      </c>
      <c r="W38" s="49">
        <f>'Получивших сопровождение_!_'!W38</f>
        <v>0</v>
      </c>
      <c r="X38" s="49">
        <f>'Получивших сопровождение_!_'!X38</f>
        <v>0</v>
      </c>
      <c r="Y38" s="49">
        <f>'Получивших сопровождение_!_'!Y38</f>
        <v>0</v>
      </c>
      <c r="Z38" s="49">
        <f>'Получивших сопровождение_!_'!Z38</f>
        <v>0</v>
      </c>
      <c r="AA38" s="49">
        <f>'Получивших сопровождение_!_'!AA38</f>
        <v>0</v>
      </c>
      <c r="AB38" s="49">
        <f>'Получивших сопровождение_!_'!AB38</f>
        <v>0</v>
      </c>
      <c r="AC38" s="49">
        <f>'Получивших сопровождение_!_'!AC38</f>
        <v>0</v>
      </c>
      <c r="AD38" s="49">
        <f>'Получивших сопровождение_!_'!AD38</f>
        <v>0</v>
      </c>
      <c r="AE38" s="49">
        <f>'Получивших сопровождение_!_'!AE38</f>
        <v>0</v>
      </c>
      <c r="AF38" s="49">
        <f>'Получивших сопровождение_!_'!AF38</f>
        <v>0</v>
      </c>
      <c r="AG38" s="49">
        <f>'Получивших сопровождение_!_'!AG38</f>
        <v>0</v>
      </c>
      <c r="AH38" s="49">
        <f>'Получивших сопровождение_!_'!AH38</f>
        <v>0</v>
      </c>
      <c r="AI38" s="49">
        <f>'Получивших сопровождение_!_'!AI38</f>
        <v>0</v>
      </c>
      <c r="AJ38" s="49">
        <f>'Получивших сопровождение_!_'!AJ38</f>
        <v>0</v>
      </c>
      <c r="AK38" s="49">
        <f>'Получивших сопровождение_!_'!AK38</f>
        <v>0</v>
      </c>
      <c r="AL38" s="49">
        <f>'Получивших сопровождение_!_'!AL38</f>
        <v>0</v>
      </c>
      <c r="AM38" s="49">
        <f>'Получивших сопровождение_!_'!AM38</f>
        <v>0</v>
      </c>
      <c r="AN38" s="49">
        <f>'Получивших сопровождение_!_'!AN38</f>
        <v>0</v>
      </c>
      <c r="AO38" s="49">
        <f>'Получивших сопровождение_!_'!AO38</f>
        <v>0</v>
      </c>
      <c r="AP38" s="49">
        <f>'Получивших сопровождение_!_'!AP38</f>
        <v>0</v>
      </c>
      <c r="AQ38" s="49">
        <f>'Получивших сопровождение_!_'!AQ38</f>
        <v>0</v>
      </c>
      <c r="AR38" s="49">
        <f>'Получивших сопровождение_!_'!AR38</f>
        <v>0</v>
      </c>
      <c r="AS38" s="49">
        <f>'Получивших сопровождение_!_'!AS38</f>
        <v>0</v>
      </c>
      <c r="AT38" s="49">
        <f>'Получивших сопровождение_!_'!AT38</f>
        <v>0</v>
      </c>
      <c r="AU38" s="49">
        <f>'Получивших сопровождение_!_'!AU38</f>
        <v>0</v>
      </c>
      <c r="AV38" s="49">
        <f>'Получивших сопровождение_!_'!AV38</f>
        <v>0</v>
      </c>
      <c r="AW38" s="49">
        <f>'Получивших сопровождение_!_'!AW38</f>
        <v>0</v>
      </c>
      <c r="AX38" s="49">
        <f>'Получивших сопровождение_!_'!AX38</f>
        <v>0</v>
      </c>
      <c r="AY38" s="49">
        <f>'Получивших сопровождение_!_'!AY38</f>
        <v>0</v>
      </c>
      <c r="AZ38" s="49">
        <f>'Получивших сопровождение_!_'!AZ38</f>
        <v>0</v>
      </c>
    </row>
    <row r="39" spans="2:52" ht="12.75">
      <c r="B39" s="54" t="s">
        <v>358</v>
      </c>
      <c r="C39" s="80" t="s">
        <v>40</v>
      </c>
      <c r="D39" s="403"/>
      <c r="E39" s="49">
        <f>'Получивших сопровождение_!_'!E39</f>
        <v>0</v>
      </c>
      <c r="F39" s="32">
        <f>'Получивших сопровождение_!_'!F39</f>
        <v>0</v>
      </c>
      <c r="G39" s="32">
        <f>'Получивших сопровождение_!_'!G39</f>
        <v>0</v>
      </c>
      <c r="H39" s="32">
        <f>'Получивших сопровождение_!_'!H39</f>
        <v>0</v>
      </c>
      <c r="I39" s="32">
        <f>'Получивших сопровождение_!_'!I39</f>
        <v>0</v>
      </c>
      <c r="J39" s="32">
        <f>'Получивших сопровождение_!_'!J39</f>
        <v>0</v>
      </c>
      <c r="K39" s="32">
        <f>'Получивших сопровождение_!_'!K39</f>
        <v>0</v>
      </c>
      <c r="L39" s="32">
        <f>'Получивших сопровождение_!_'!L39</f>
        <v>0</v>
      </c>
      <c r="M39" s="49">
        <f>'Получивших сопровождение_!_'!M39</f>
        <v>0</v>
      </c>
      <c r="N39" s="32">
        <f>'Получивших сопровождение_!_'!N39</f>
        <v>0</v>
      </c>
      <c r="O39" s="32">
        <f>'Получивших сопровождение_!_'!O39</f>
        <v>0</v>
      </c>
      <c r="P39" s="32">
        <f>'Получивших сопровождение_!_'!P39</f>
        <v>0</v>
      </c>
      <c r="Q39" s="32">
        <f>'Получивших сопровождение_!_'!Q39</f>
        <v>0</v>
      </c>
      <c r="R39" s="32">
        <f>'Получивших сопровождение_!_'!R39</f>
        <v>0</v>
      </c>
      <c r="S39" s="33">
        <f>'Получивших сопровождение_!_'!S39</f>
        <v>0</v>
      </c>
      <c r="T39" s="33">
        <f>'Получивших сопровождение_!_'!T39</f>
        <v>0</v>
      </c>
      <c r="U39" s="49">
        <f>'Получивших сопровождение_!_'!U39</f>
        <v>0</v>
      </c>
      <c r="V39" s="32">
        <f>'Получивших сопровождение_!_'!V39</f>
        <v>0</v>
      </c>
      <c r="W39" s="32">
        <f>'Получивших сопровождение_!_'!W39</f>
        <v>0</v>
      </c>
      <c r="X39" s="32">
        <f>'Получивших сопровождение_!_'!X39</f>
        <v>0</v>
      </c>
      <c r="Y39" s="32">
        <f>'Получивших сопровождение_!_'!Y39</f>
        <v>0</v>
      </c>
      <c r="Z39" s="32">
        <f>'Получивших сопровождение_!_'!Z39</f>
        <v>0</v>
      </c>
      <c r="AA39" s="32">
        <f>'Получивших сопровождение_!_'!AA39</f>
        <v>0</v>
      </c>
      <c r="AB39" s="32">
        <f>'Получивших сопровождение_!_'!AB39</f>
        <v>0</v>
      </c>
      <c r="AC39" s="49">
        <f>'Получивших сопровождение_!_'!AC39</f>
        <v>0</v>
      </c>
      <c r="AD39" s="33">
        <f>'Получивших сопровождение_!_'!AD39</f>
        <v>0</v>
      </c>
      <c r="AE39" s="33">
        <f>'Получивших сопровождение_!_'!AE39</f>
        <v>0</v>
      </c>
      <c r="AF39" s="33">
        <f>'Получивших сопровождение_!_'!AF39</f>
        <v>0</v>
      </c>
      <c r="AG39" s="33">
        <f>'Получивших сопровождение_!_'!AG39</f>
        <v>0</v>
      </c>
      <c r="AH39" s="33">
        <f>'Получивших сопровождение_!_'!AH39</f>
        <v>0</v>
      </c>
      <c r="AI39" s="33">
        <f>'Получивших сопровождение_!_'!AI39</f>
        <v>0</v>
      </c>
      <c r="AJ39" s="33">
        <f>'Получивших сопровождение_!_'!AJ39</f>
        <v>0</v>
      </c>
      <c r="AK39" s="49">
        <f>'Получивших сопровождение_!_'!AK39</f>
        <v>0</v>
      </c>
      <c r="AL39" s="33">
        <f>'Получивших сопровождение_!_'!AL39</f>
        <v>0</v>
      </c>
      <c r="AM39" s="33">
        <f>'Получивших сопровождение_!_'!AM39</f>
        <v>0</v>
      </c>
      <c r="AN39" s="33">
        <f>'Получивших сопровождение_!_'!AN39</f>
        <v>0</v>
      </c>
      <c r="AO39" s="33">
        <f>'Получивших сопровождение_!_'!AO39</f>
        <v>0</v>
      </c>
      <c r="AP39" s="33">
        <f>'Получивших сопровождение_!_'!AP39</f>
        <v>0</v>
      </c>
      <c r="AQ39" s="33">
        <f>'Получивших сопровождение_!_'!AQ39</f>
        <v>0</v>
      </c>
      <c r="AR39" s="33">
        <f>'Получивших сопровождение_!_'!AR39</f>
        <v>0</v>
      </c>
      <c r="AS39" s="49">
        <f>'Получивших сопровождение_!_'!AS39</f>
        <v>0</v>
      </c>
      <c r="AT39" s="33">
        <f>'Получивших сопровождение_!_'!AT39</f>
        <v>0</v>
      </c>
      <c r="AU39" s="33">
        <f>'Получивших сопровождение_!_'!AU39</f>
        <v>0</v>
      </c>
      <c r="AV39" s="33">
        <f>'Получивших сопровождение_!_'!AV39</f>
        <v>0</v>
      </c>
      <c r="AW39" s="33">
        <f>'Получивших сопровождение_!_'!AW39</f>
        <v>0</v>
      </c>
      <c r="AX39" s="33">
        <f>'Получивших сопровождение_!_'!AX39</f>
        <v>0</v>
      </c>
      <c r="AY39" s="33">
        <f>'Получивших сопровождение_!_'!AY39</f>
        <v>0</v>
      </c>
      <c r="AZ39" s="33">
        <f>'Получивших сопровождение_!_'!AZ39</f>
        <v>0</v>
      </c>
    </row>
    <row r="40" spans="2:52" ht="12.75">
      <c r="B40" s="54" t="s">
        <v>359</v>
      </c>
      <c r="C40" s="80" t="s">
        <v>41</v>
      </c>
      <c r="D40" s="403"/>
      <c r="E40" s="49">
        <f>'Получивших сопровождение_!_'!E40</f>
        <v>0</v>
      </c>
      <c r="F40" s="32">
        <f>'Получивших сопровождение_!_'!F40</f>
        <v>0</v>
      </c>
      <c r="G40" s="32">
        <f>'Получивших сопровождение_!_'!G40</f>
        <v>0</v>
      </c>
      <c r="H40" s="32">
        <f>'Получивших сопровождение_!_'!H40</f>
        <v>0</v>
      </c>
      <c r="I40" s="32">
        <f>'Получивших сопровождение_!_'!I40</f>
        <v>0</v>
      </c>
      <c r="J40" s="32">
        <f>'Получивших сопровождение_!_'!J40</f>
        <v>0</v>
      </c>
      <c r="K40" s="32">
        <f>'Получивших сопровождение_!_'!K40</f>
        <v>0</v>
      </c>
      <c r="L40" s="32">
        <f>'Получивших сопровождение_!_'!L40</f>
        <v>0</v>
      </c>
      <c r="M40" s="49">
        <f>'Получивших сопровождение_!_'!M40</f>
        <v>0</v>
      </c>
      <c r="N40" s="32">
        <f>'Получивших сопровождение_!_'!N40</f>
        <v>0</v>
      </c>
      <c r="O40" s="32">
        <f>'Получивших сопровождение_!_'!O40</f>
        <v>0</v>
      </c>
      <c r="P40" s="32">
        <f>'Получивших сопровождение_!_'!P40</f>
        <v>0</v>
      </c>
      <c r="Q40" s="32">
        <f>'Получивших сопровождение_!_'!Q40</f>
        <v>0</v>
      </c>
      <c r="R40" s="32">
        <f>'Получивших сопровождение_!_'!R40</f>
        <v>0</v>
      </c>
      <c r="S40" s="33">
        <f>'Получивших сопровождение_!_'!S40</f>
        <v>0</v>
      </c>
      <c r="T40" s="33">
        <f>'Получивших сопровождение_!_'!T40</f>
        <v>0</v>
      </c>
      <c r="U40" s="49">
        <f>'Получивших сопровождение_!_'!U40</f>
        <v>0</v>
      </c>
      <c r="V40" s="32">
        <f>'Получивших сопровождение_!_'!V40</f>
        <v>0</v>
      </c>
      <c r="W40" s="32">
        <f>'Получивших сопровождение_!_'!W40</f>
        <v>0</v>
      </c>
      <c r="X40" s="32">
        <f>'Получивших сопровождение_!_'!X40</f>
        <v>0</v>
      </c>
      <c r="Y40" s="32">
        <f>'Получивших сопровождение_!_'!Y40</f>
        <v>0</v>
      </c>
      <c r="Z40" s="32">
        <f>'Получивших сопровождение_!_'!Z40</f>
        <v>0</v>
      </c>
      <c r="AA40" s="32">
        <f>'Получивших сопровождение_!_'!AA40</f>
        <v>0</v>
      </c>
      <c r="AB40" s="32">
        <f>'Получивших сопровождение_!_'!AB40</f>
        <v>0</v>
      </c>
      <c r="AC40" s="49">
        <f>'Получивших сопровождение_!_'!AC40</f>
        <v>0</v>
      </c>
      <c r="AD40" s="33">
        <f>'Получивших сопровождение_!_'!AD40</f>
        <v>0</v>
      </c>
      <c r="AE40" s="33">
        <f>'Получивших сопровождение_!_'!AE40</f>
        <v>0</v>
      </c>
      <c r="AF40" s="33">
        <f>'Получивших сопровождение_!_'!AF40</f>
        <v>0</v>
      </c>
      <c r="AG40" s="33">
        <f>'Получивших сопровождение_!_'!AG40</f>
        <v>0</v>
      </c>
      <c r="AH40" s="33">
        <f>'Получивших сопровождение_!_'!AH40</f>
        <v>0</v>
      </c>
      <c r="AI40" s="33">
        <f>'Получивших сопровождение_!_'!AI40</f>
        <v>0</v>
      </c>
      <c r="AJ40" s="33">
        <f>'Получивших сопровождение_!_'!AJ40</f>
        <v>0</v>
      </c>
      <c r="AK40" s="49">
        <f>'Получивших сопровождение_!_'!AK40</f>
        <v>0</v>
      </c>
      <c r="AL40" s="33">
        <f>'Получивших сопровождение_!_'!AL40</f>
        <v>0</v>
      </c>
      <c r="AM40" s="33">
        <f>'Получивших сопровождение_!_'!AM40</f>
        <v>0</v>
      </c>
      <c r="AN40" s="33">
        <f>'Получивших сопровождение_!_'!AN40</f>
        <v>0</v>
      </c>
      <c r="AO40" s="33">
        <f>'Получивших сопровождение_!_'!AO40</f>
        <v>0</v>
      </c>
      <c r="AP40" s="33">
        <f>'Получивших сопровождение_!_'!AP40</f>
        <v>0</v>
      </c>
      <c r="AQ40" s="33">
        <f>'Получивших сопровождение_!_'!AQ40</f>
        <v>0</v>
      </c>
      <c r="AR40" s="33">
        <f>'Получивших сопровождение_!_'!AR40</f>
        <v>0</v>
      </c>
      <c r="AS40" s="49">
        <f>'Получивших сопровождение_!_'!AS40</f>
        <v>0</v>
      </c>
      <c r="AT40" s="402">
        <f>'Получивших сопровождение_!_'!AT40</f>
        <v>0</v>
      </c>
      <c r="AU40" s="33">
        <f>'Получивших сопровождение_!_'!AU40</f>
        <v>0</v>
      </c>
      <c r="AV40" s="33">
        <f>'Получивших сопровождение_!_'!AV40</f>
        <v>0</v>
      </c>
      <c r="AW40" s="33">
        <f>'Получивших сопровождение_!_'!AW40</f>
        <v>0</v>
      </c>
      <c r="AX40" s="33">
        <f>'Получивших сопровождение_!_'!AX40</f>
        <v>0</v>
      </c>
      <c r="AY40" s="33">
        <f>'Получивших сопровождение_!_'!AY40</f>
        <v>0</v>
      </c>
      <c r="AZ40" s="33">
        <f>'Получивших сопровождение_!_'!AZ40</f>
        <v>0</v>
      </c>
    </row>
    <row r="41" spans="2:52" ht="12.75">
      <c r="B41" s="55">
        <v>10</v>
      </c>
      <c r="C41" s="103" t="s">
        <v>94</v>
      </c>
      <c r="D41" s="403"/>
      <c r="E41" s="49">
        <f>'Получивших сопровождение_!_'!E41</f>
        <v>0</v>
      </c>
      <c r="F41" s="49">
        <f>'Получивших сопровождение_!_'!F41</f>
        <v>0</v>
      </c>
      <c r="G41" s="49">
        <f>'Получивших сопровождение_!_'!G41</f>
        <v>0</v>
      </c>
      <c r="H41" s="49">
        <f>'Получивших сопровождение_!_'!H41</f>
        <v>0</v>
      </c>
      <c r="I41" s="49">
        <f>'Получивших сопровождение_!_'!I41</f>
        <v>0</v>
      </c>
      <c r="J41" s="49">
        <f>'Получивших сопровождение_!_'!J41</f>
        <v>0</v>
      </c>
      <c r="K41" s="49">
        <f>'Получивших сопровождение_!_'!K41</f>
        <v>0</v>
      </c>
      <c r="L41" s="49">
        <f>'Получивших сопровождение_!_'!L41</f>
        <v>0</v>
      </c>
      <c r="M41" s="49">
        <f>'Получивших сопровождение_!_'!M41</f>
        <v>0</v>
      </c>
      <c r="N41" s="49">
        <f>'Получивших сопровождение_!_'!N41</f>
        <v>0</v>
      </c>
      <c r="O41" s="49">
        <f>'Получивших сопровождение_!_'!O41</f>
        <v>0</v>
      </c>
      <c r="P41" s="49">
        <f>'Получивших сопровождение_!_'!P41</f>
        <v>0</v>
      </c>
      <c r="Q41" s="49">
        <f>'Получивших сопровождение_!_'!Q41</f>
        <v>0</v>
      </c>
      <c r="R41" s="49">
        <f>'Получивших сопровождение_!_'!R41</f>
        <v>0</v>
      </c>
      <c r="S41" s="49">
        <f>'Получивших сопровождение_!_'!S41</f>
        <v>0</v>
      </c>
      <c r="T41" s="49">
        <f>'Получивших сопровождение_!_'!T41</f>
        <v>0</v>
      </c>
      <c r="U41" s="49">
        <f>'Получивших сопровождение_!_'!U41</f>
        <v>0</v>
      </c>
      <c r="V41" s="49">
        <f>'Получивших сопровождение_!_'!V41</f>
        <v>0</v>
      </c>
      <c r="W41" s="49">
        <f>'Получивших сопровождение_!_'!W41</f>
        <v>0</v>
      </c>
      <c r="X41" s="49">
        <f>'Получивших сопровождение_!_'!X41</f>
        <v>0</v>
      </c>
      <c r="Y41" s="49">
        <f>'Получивших сопровождение_!_'!Y41</f>
        <v>0</v>
      </c>
      <c r="Z41" s="49">
        <f>'Получивших сопровождение_!_'!Z41</f>
        <v>0</v>
      </c>
      <c r="AA41" s="49">
        <f>'Получивших сопровождение_!_'!AA41</f>
        <v>0</v>
      </c>
      <c r="AB41" s="49">
        <f>'Получивших сопровождение_!_'!AB41</f>
        <v>0</v>
      </c>
      <c r="AC41" s="49">
        <f>'Получивших сопровождение_!_'!AC41</f>
        <v>0</v>
      </c>
      <c r="AD41" s="49">
        <f>'Получивших сопровождение_!_'!AD41</f>
        <v>0</v>
      </c>
      <c r="AE41" s="49">
        <f>'Получивших сопровождение_!_'!AE41</f>
        <v>0</v>
      </c>
      <c r="AF41" s="49">
        <f>'Получивших сопровождение_!_'!AF41</f>
        <v>0</v>
      </c>
      <c r="AG41" s="49">
        <f>'Получивших сопровождение_!_'!AG41</f>
        <v>0</v>
      </c>
      <c r="AH41" s="49">
        <f>'Получивших сопровождение_!_'!AH41</f>
        <v>0</v>
      </c>
      <c r="AI41" s="49">
        <f>'Получивших сопровождение_!_'!AI41</f>
        <v>0</v>
      </c>
      <c r="AJ41" s="49">
        <f>'Получивших сопровождение_!_'!AJ41</f>
        <v>0</v>
      </c>
      <c r="AK41" s="49">
        <f>'Получивших сопровождение_!_'!AK41</f>
        <v>0</v>
      </c>
      <c r="AL41" s="49">
        <f>'Получивших сопровождение_!_'!AL41</f>
        <v>0</v>
      </c>
      <c r="AM41" s="49">
        <f>'Получивших сопровождение_!_'!AM41</f>
        <v>0</v>
      </c>
      <c r="AN41" s="49">
        <f>'Получивших сопровождение_!_'!AN41</f>
        <v>0</v>
      </c>
      <c r="AO41" s="49">
        <f>'Получивших сопровождение_!_'!AO41</f>
        <v>0</v>
      </c>
      <c r="AP41" s="49">
        <f>'Получивших сопровождение_!_'!AP41</f>
        <v>0</v>
      </c>
      <c r="AQ41" s="49">
        <f>'Получивших сопровождение_!_'!AQ41</f>
        <v>0</v>
      </c>
      <c r="AR41" s="49">
        <f>'Получивших сопровождение_!_'!AR41</f>
        <v>0</v>
      </c>
      <c r="AS41" s="49">
        <f>'Получивших сопровождение_!_'!AS41</f>
        <v>0</v>
      </c>
      <c r="AT41" s="49">
        <f>'Получивших сопровождение_!_'!AT41</f>
        <v>0</v>
      </c>
      <c r="AU41" s="49">
        <f>'Получивших сопровождение_!_'!AU41</f>
        <v>0</v>
      </c>
      <c r="AV41" s="49">
        <f>'Получивших сопровождение_!_'!AV41</f>
        <v>0</v>
      </c>
      <c r="AW41" s="49">
        <f>'Получивших сопровождение_!_'!AW41</f>
        <v>0</v>
      </c>
      <c r="AX41" s="49">
        <f>'Получивших сопровождение_!_'!AX41</f>
        <v>0</v>
      </c>
      <c r="AY41" s="49">
        <f>'Получивших сопровождение_!_'!AY41</f>
        <v>0</v>
      </c>
      <c r="AZ41" s="49">
        <f>'Получивших сопровождение_!_'!AZ41</f>
        <v>0</v>
      </c>
    </row>
    <row r="42" spans="2:52" ht="12.75">
      <c r="B42" s="54" t="s">
        <v>356</v>
      </c>
      <c r="C42" s="80" t="s">
        <v>40</v>
      </c>
      <c r="D42" s="403"/>
      <c r="E42" s="49">
        <f>'Получивших сопровождение_!_'!E42</f>
        <v>0</v>
      </c>
      <c r="F42" s="32">
        <f>'Получивших сопровождение_!_'!F42</f>
        <v>0</v>
      </c>
      <c r="G42" s="32">
        <f>'Получивших сопровождение_!_'!G42</f>
        <v>0</v>
      </c>
      <c r="H42" s="32">
        <f>'Получивших сопровождение_!_'!H42</f>
        <v>0</v>
      </c>
      <c r="I42" s="32">
        <f>'Получивших сопровождение_!_'!I42</f>
        <v>0</v>
      </c>
      <c r="J42" s="32">
        <f>'Получивших сопровождение_!_'!J42</f>
        <v>0</v>
      </c>
      <c r="K42" s="32">
        <f>'Получивших сопровождение_!_'!K42</f>
        <v>0</v>
      </c>
      <c r="L42" s="32">
        <f>'Получивших сопровождение_!_'!L42</f>
        <v>0</v>
      </c>
      <c r="M42" s="49">
        <f>'Получивших сопровождение_!_'!M42</f>
        <v>0</v>
      </c>
      <c r="N42" s="32">
        <f>'Получивших сопровождение_!_'!N42</f>
        <v>0</v>
      </c>
      <c r="O42" s="32">
        <f>'Получивших сопровождение_!_'!O42</f>
        <v>0</v>
      </c>
      <c r="P42" s="32">
        <f>'Получивших сопровождение_!_'!P42</f>
        <v>0</v>
      </c>
      <c r="Q42" s="32">
        <f>'Получивших сопровождение_!_'!Q42</f>
        <v>0</v>
      </c>
      <c r="R42" s="32">
        <f>'Получивших сопровождение_!_'!R42</f>
        <v>0</v>
      </c>
      <c r="S42" s="33">
        <f>'Получивших сопровождение_!_'!S42</f>
        <v>0</v>
      </c>
      <c r="T42" s="33">
        <f>'Получивших сопровождение_!_'!T42</f>
        <v>0</v>
      </c>
      <c r="U42" s="49">
        <f>'Получивших сопровождение_!_'!U42</f>
        <v>0</v>
      </c>
      <c r="V42" s="32">
        <f>'Получивших сопровождение_!_'!V42</f>
        <v>0</v>
      </c>
      <c r="W42" s="32">
        <f>'Получивших сопровождение_!_'!W42</f>
        <v>0</v>
      </c>
      <c r="X42" s="32">
        <f>'Получивших сопровождение_!_'!X42</f>
        <v>0</v>
      </c>
      <c r="Y42" s="32">
        <f>'Получивших сопровождение_!_'!Y42</f>
        <v>0</v>
      </c>
      <c r="Z42" s="32">
        <f>'Получивших сопровождение_!_'!Z42</f>
        <v>0</v>
      </c>
      <c r="AA42" s="32">
        <f>'Получивших сопровождение_!_'!AA42</f>
        <v>0</v>
      </c>
      <c r="AB42" s="32">
        <f>'Получивших сопровождение_!_'!AB42</f>
        <v>0</v>
      </c>
      <c r="AC42" s="49">
        <f>'Получивших сопровождение_!_'!AC42</f>
        <v>0</v>
      </c>
      <c r="AD42" s="33">
        <f>'Получивших сопровождение_!_'!AD42</f>
        <v>0</v>
      </c>
      <c r="AE42" s="33">
        <f>'Получивших сопровождение_!_'!AE42</f>
        <v>0</v>
      </c>
      <c r="AF42" s="33">
        <f>'Получивших сопровождение_!_'!AF42</f>
        <v>0</v>
      </c>
      <c r="AG42" s="33">
        <f>'Получивших сопровождение_!_'!AG42</f>
        <v>0</v>
      </c>
      <c r="AH42" s="33">
        <f>'Получивших сопровождение_!_'!AH42</f>
        <v>0</v>
      </c>
      <c r="AI42" s="33">
        <f>'Получивших сопровождение_!_'!AI42</f>
        <v>0</v>
      </c>
      <c r="AJ42" s="33">
        <f>'Получивших сопровождение_!_'!AJ42</f>
        <v>0</v>
      </c>
      <c r="AK42" s="49">
        <f>'Получивших сопровождение_!_'!AK42</f>
        <v>0</v>
      </c>
      <c r="AL42" s="33">
        <f>'Получивших сопровождение_!_'!AL42</f>
        <v>0</v>
      </c>
      <c r="AM42" s="33">
        <f>'Получивших сопровождение_!_'!AM42</f>
        <v>0</v>
      </c>
      <c r="AN42" s="33">
        <f>'Получивших сопровождение_!_'!AN42</f>
        <v>0</v>
      </c>
      <c r="AO42" s="33">
        <f>'Получивших сопровождение_!_'!AO42</f>
        <v>0</v>
      </c>
      <c r="AP42" s="33">
        <f>'Получивших сопровождение_!_'!AP42</f>
        <v>0</v>
      </c>
      <c r="AQ42" s="33">
        <f>'Получивших сопровождение_!_'!AQ42</f>
        <v>0</v>
      </c>
      <c r="AR42" s="33">
        <f>'Получивших сопровождение_!_'!AR42</f>
        <v>0</v>
      </c>
      <c r="AS42" s="49">
        <f>'Получивших сопровождение_!_'!AS42</f>
        <v>0</v>
      </c>
      <c r="AT42" s="33">
        <f>'Получивших сопровождение_!_'!AT42</f>
        <v>0</v>
      </c>
      <c r="AU42" s="33">
        <f>'Получивших сопровождение_!_'!AU42</f>
        <v>0</v>
      </c>
      <c r="AV42" s="33">
        <f>'Получивших сопровождение_!_'!AV42</f>
        <v>0</v>
      </c>
      <c r="AW42" s="33">
        <f>'Получивших сопровождение_!_'!AW42</f>
        <v>0</v>
      </c>
      <c r="AX42" s="33">
        <f>'Получивших сопровождение_!_'!AX42</f>
        <v>0</v>
      </c>
      <c r="AY42" s="33">
        <f>'Получивших сопровождение_!_'!AY42</f>
        <v>0</v>
      </c>
      <c r="AZ42" s="33">
        <f>'Получивших сопровождение_!_'!AZ42</f>
        <v>0</v>
      </c>
    </row>
    <row r="43" spans="2:52" ht="12.75">
      <c r="B43" s="54" t="s">
        <v>357</v>
      </c>
      <c r="C43" s="80" t="s">
        <v>41</v>
      </c>
      <c r="D43" s="403"/>
      <c r="E43" s="49">
        <f>'Получивших сопровождение_!_'!E43</f>
        <v>0</v>
      </c>
      <c r="F43" s="32">
        <f>'Получивших сопровождение_!_'!F43</f>
        <v>0</v>
      </c>
      <c r="G43" s="32">
        <f>'Получивших сопровождение_!_'!G43</f>
        <v>0</v>
      </c>
      <c r="H43" s="32">
        <f>'Получивших сопровождение_!_'!H43</f>
        <v>0</v>
      </c>
      <c r="I43" s="32">
        <f>'Получивших сопровождение_!_'!I43</f>
        <v>0</v>
      </c>
      <c r="J43" s="32">
        <f>'Получивших сопровождение_!_'!J43</f>
        <v>0</v>
      </c>
      <c r="K43" s="32">
        <f>'Получивших сопровождение_!_'!K43</f>
        <v>0</v>
      </c>
      <c r="L43" s="32">
        <f>'Получивших сопровождение_!_'!L43</f>
        <v>0</v>
      </c>
      <c r="M43" s="49">
        <f>'Получивших сопровождение_!_'!M43</f>
        <v>0</v>
      </c>
      <c r="N43" s="32">
        <f>'Получивших сопровождение_!_'!N43</f>
        <v>0</v>
      </c>
      <c r="O43" s="32">
        <f>'Получивших сопровождение_!_'!O43</f>
        <v>0</v>
      </c>
      <c r="P43" s="32">
        <f>'Получивших сопровождение_!_'!P43</f>
        <v>0</v>
      </c>
      <c r="Q43" s="32">
        <f>'Получивших сопровождение_!_'!Q43</f>
        <v>0</v>
      </c>
      <c r="R43" s="32">
        <f>'Получивших сопровождение_!_'!R43</f>
        <v>0</v>
      </c>
      <c r="S43" s="33">
        <f>'Получивших сопровождение_!_'!S43</f>
        <v>0</v>
      </c>
      <c r="T43" s="33">
        <f>'Получивших сопровождение_!_'!T43</f>
        <v>0</v>
      </c>
      <c r="U43" s="49">
        <f>'Получивших сопровождение_!_'!U43</f>
        <v>0</v>
      </c>
      <c r="V43" s="32">
        <f>'Получивших сопровождение_!_'!V43</f>
        <v>0</v>
      </c>
      <c r="W43" s="32">
        <f>'Получивших сопровождение_!_'!W43</f>
        <v>0</v>
      </c>
      <c r="X43" s="32">
        <f>'Получивших сопровождение_!_'!X43</f>
        <v>0</v>
      </c>
      <c r="Y43" s="32">
        <f>'Получивших сопровождение_!_'!Y43</f>
        <v>0</v>
      </c>
      <c r="Z43" s="32">
        <f>'Получивших сопровождение_!_'!Z43</f>
        <v>0</v>
      </c>
      <c r="AA43" s="32">
        <f>'Получивших сопровождение_!_'!AA43</f>
        <v>0</v>
      </c>
      <c r="AB43" s="32">
        <f>'Получивших сопровождение_!_'!AB43</f>
        <v>0</v>
      </c>
      <c r="AC43" s="49">
        <f>'Получивших сопровождение_!_'!AC43</f>
        <v>0</v>
      </c>
      <c r="AD43" s="33">
        <f>'Получивших сопровождение_!_'!AD43</f>
        <v>0</v>
      </c>
      <c r="AE43" s="33">
        <f>'Получивших сопровождение_!_'!AE43</f>
        <v>0</v>
      </c>
      <c r="AF43" s="33">
        <f>'Получивших сопровождение_!_'!AF43</f>
        <v>0</v>
      </c>
      <c r="AG43" s="33">
        <f>'Получивших сопровождение_!_'!AG43</f>
        <v>0</v>
      </c>
      <c r="AH43" s="33">
        <f>'Получивших сопровождение_!_'!AH43</f>
        <v>0</v>
      </c>
      <c r="AI43" s="33">
        <f>'Получивших сопровождение_!_'!AI43</f>
        <v>0</v>
      </c>
      <c r="AJ43" s="33">
        <f>'Получивших сопровождение_!_'!AJ43</f>
        <v>0</v>
      </c>
      <c r="AK43" s="49">
        <f>'Получивших сопровождение_!_'!AK43</f>
        <v>0</v>
      </c>
      <c r="AL43" s="33">
        <f>'Получивших сопровождение_!_'!AL43</f>
        <v>0</v>
      </c>
      <c r="AM43" s="33">
        <f>'Получивших сопровождение_!_'!AM43</f>
        <v>0</v>
      </c>
      <c r="AN43" s="33">
        <f>'Получивших сопровождение_!_'!AN43</f>
        <v>0</v>
      </c>
      <c r="AO43" s="33">
        <f>'Получивших сопровождение_!_'!AO43</f>
        <v>0</v>
      </c>
      <c r="AP43" s="33">
        <f>'Получивших сопровождение_!_'!AP43</f>
        <v>0</v>
      </c>
      <c r="AQ43" s="33">
        <f>'Получивших сопровождение_!_'!AQ43</f>
        <v>0</v>
      </c>
      <c r="AR43" s="33">
        <f>'Получивших сопровождение_!_'!AR43</f>
        <v>0</v>
      </c>
      <c r="AS43" s="49">
        <f>'Получивших сопровождение_!_'!AS43</f>
        <v>0</v>
      </c>
      <c r="AT43" s="402">
        <f>'Получивших сопровождение_!_'!AT43</f>
        <v>0</v>
      </c>
      <c r="AU43" s="33">
        <f>'Получивших сопровождение_!_'!AU43</f>
        <v>0</v>
      </c>
      <c r="AV43" s="33">
        <f>'Получивших сопровождение_!_'!AV43</f>
        <v>0</v>
      </c>
      <c r="AW43" s="33">
        <f>'Получивших сопровождение_!_'!AW43</f>
        <v>0</v>
      </c>
      <c r="AX43" s="33">
        <f>'Получивших сопровождение_!_'!AX43</f>
        <v>0</v>
      </c>
      <c r="AY43" s="33">
        <f>'Получивших сопровождение_!_'!AY43</f>
        <v>0</v>
      </c>
      <c r="AZ43" s="33">
        <f>'Получивших сопровождение_!_'!AZ43</f>
        <v>0</v>
      </c>
    </row>
    <row r="46" spans="1:4" ht="12.75">
      <c r="A46" s="14"/>
      <c r="D46" s="18"/>
    </row>
  </sheetData>
  <sheetProtection password="CF6C" sheet="1" objects="1" scenarios="1" selectLockedCells="1"/>
  <mergeCells count="28">
    <mergeCell ref="C2:AY2"/>
    <mergeCell ref="AS7:AS8"/>
    <mergeCell ref="AL7:AQ7"/>
    <mergeCell ref="AR7:AR8"/>
    <mergeCell ref="AT7:AY7"/>
    <mergeCell ref="AJ7:AJ8"/>
    <mergeCell ref="U7:U8"/>
    <mergeCell ref="AC7:AC8"/>
    <mergeCell ref="L7:L8"/>
    <mergeCell ref="N7:S7"/>
    <mergeCell ref="T7:T8"/>
    <mergeCell ref="M7:M8"/>
    <mergeCell ref="V7:AA7"/>
    <mergeCell ref="AB7:AB8"/>
    <mergeCell ref="B4:B8"/>
    <mergeCell ref="C4:C8"/>
    <mergeCell ref="E7:E8"/>
    <mergeCell ref="D4:D8"/>
    <mergeCell ref="AZ7:AZ8"/>
    <mergeCell ref="E4:L6"/>
    <mergeCell ref="AS4:AZ6"/>
    <mergeCell ref="AK4:AR6"/>
    <mergeCell ref="AC4:AJ6"/>
    <mergeCell ref="U4:AB6"/>
    <mergeCell ref="M4:T6"/>
    <mergeCell ref="F7:K7"/>
    <mergeCell ref="AK7:AK8"/>
    <mergeCell ref="AD7:AI7"/>
  </mergeCells>
  <dataValidations count="1">
    <dataValidation type="whole" operator="greaterThan" allowBlank="1" showInputMessage="1" showErrorMessage="1" error="Значение д.б. больше нуля" sqref="F11:L18 N11:T18 V11:AB18 AD11:AJ18 AL11:AR18 AT11:AZ18 F20:L22 N20:T22 V20:AB22 AD20:AI21 AD20 AD20:AG22 AH22:AJ22 AJ20:AJ21 AL20:AQ21 AL20:AR22 AT20:AZ22 F24:L26 N24:T26 V24:AB26 AD24:AI26 AJ24:AJ26 AL24:AQ26 AR24:AR26 AT24:AZ26 F28:L29 N28:T29 V28:AB29 AD28:AJ29 AL28:AR29 AT28:AZ29 F31:L37 N31:T37 V31:AB37 AD31:AI36 AD31:AJ37 AL31:AR37 AT31:AZ37 F39:L40 N39:T40 V39:AB39 V40:AB40 AD39:AJ40 AL39:AR40 AT39:AZ40 F42:L43 N42:T43 V42:AB43 AD42:AJ43 AL42:AR43 AT42:AZ43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K59"/>
  <sheetViews>
    <sheetView zoomScale="85" zoomScaleNormal="85" zoomScaleSheetLayoutView="50" zoomScalePageLayoutView="0" workbookViewId="0" topLeftCell="A1">
      <selection activeCell="U22" sqref="U22"/>
    </sheetView>
  </sheetViews>
  <sheetFormatPr defaultColWidth="9.00390625" defaultRowHeight="12.75"/>
  <cols>
    <col min="1" max="1" width="2.00390625" style="1" customWidth="1"/>
    <col min="2" max="2" width="6.75390625" style="1" bestFit="1" customWidth="1"/>
    <col min="3" max="3" width="43.875" style="1" customWidth="1"/>
    <col min="4" max="6" width="8.75390625" style="1" customWidth="1"/>
    <col min="7" max="7" width="10.00390625" style="1" customWidth="1"/>
    <col min="8" max="8" width="8.75390625" style="1" customWidth="1"/>
    <col min="9" max="9" width="9.125" style="1" customWidth="1"/>
    <col min="10" max="15" width="7.25390625" style="1" hidden="1" customWidth="1"/>
    <col min="16" max="17" width="8.875" style="1" customWidth="1"/>
    <col min="18" max="18" width="8.375" style="1" customWidth="1"/>
    <col min="19" max="19" width="7.375" style="1" customWidth="1"/>
    <col min="20" max="20" width="10.625" style="1" customWidth="1"/>
    <col min="21" max="21" width="7.625" style="1" customWidth="1"/>
    <col min="22" max="22" width="6.375" style="1" customWidth="1"/>
    <col min="23" max="23" width="6.125" style="1" customWidth="1"/>
    <col min="24" max="24" width="9.25390625" style="1" customWidth="1"/>
    <col min="25" max="25" width="9.125" style="1" customWidth="1"/>
    <col min="26" max="26" width="9.25390625" style="1" customWidth="1"/>
    <col min="27" max="27" width="12.125" style="1" customWidth="1"/>
    <col min="28" max="28" width="11.00390625" style="1" customWidth="1"/>
    <col min="29" max="32" width="8.75390625" style="1" customWidth="1"/>
    <col min="33" max="16384" width="9.125" style="1" customWidth="1"/>
  </cols>
  <sheetData>
    <row r="1" spans="1:32" ht="18" customHeight="1">
      <c r="A1" s="119" t="s">
        <v>102</v>
      </c>
      <c r="C1" s="44"/>
      <c r="D1" s="453" t="s">
        <v>37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ht="11.25" customHeight="1" thickBot="1">
      <c r="A2" s="119" t="s">
        <v>103</v>
      </c>
    </row>
    <row r="3" spans="1:9" ht="16.5" customHeight="1" thickBot="1">
      <c r="A3" s="119" t="s">
        <v>104</v>
      </c>
      <c r="D3" s="14"/>
      <c r="E3" s="458" t="s">
        <v>67</v>
      </c>
      <c r="F3" s="459"/>
      <c r="G3" s="460" t="s">
        <v>105</v>
      </c>
      <c r="H3" s="461"/>
      <c r="I3" s="123">
        <v>2018</v>
      </c>
    </row>
    <row r="4" spans="1:9" ht="6" customHeight="1">
      <c r="A4" s="119" t="s">
        <v>105</v>
      </c>
      <c r="D4" s="14"/>
      <c r="E4" s="14"/>
      <c r="F4" s="14"/>
      <c r="G4" s="14"/>
      <c r="H4" s="14"/>
      <c r="I4" s="14"/>
    </row>
    <row r="5" spans="1:20" ht="20.25" customHeight="1">
      <c r="A5" s="119"/>
      <c r="C5" s="14"/>
      <c r="D5" s="454" t="s">
        <v>362</v>
      </c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</row>
    <row r="6" spans="3:32" ht="6" customHeight="1">
      <c r="C6" s="4"/>
      <c r="D6" s="5"/>
      <c r="E6" s="5"/>
      <c r="F6" s="5"/>
      <c r="G6" s="5"/>
      <c r="H6" s="5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3:32" ht="14.25">
      <c r="C7" s="14"/>
      <c r="D7" s="115" t="s">
        <v>101</v>
      </c>
      <c r="E7" s="116"/>
      <c r="F7" s="116"/>
      <c r="G7" s="116"/>
      <c r="H7" s="116"/>
      <c r="I7" s="116"/>
      <c r="J7" s="117"/>
      <c r="K7" s="117"/>
      <c r="L7" s="117"/>
      <c r="M7" s="11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2:32" ht="6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30.75" customHeight="1">
      <c r="A9" s="119">
        <v>2018</v>
      </c>
      <c r="B9" s="497"/>
      <c r="C9" s="498" t="s">
        <v>128</v>
      </c>
      <c r="D9" s="504" t="s">
        <v>52</v>
      </c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6"/>
      <c r="AA9" s="489" t="s">
        <v>121</v>
      </c>
      <c r="AB9" s="480" t="s">
        <v>86</v>
      </c>
      <c r="AC9" s="481"/>
      <c r="AD9" s="481"/>
      <c r="AE9" s="481"/>
      <c r="AF9" s="482"/>
    </row>
    <row r="10" spans="1:32" ht="13.5" thickBot="1">
      <c r="A10" s="119">
        <v>2019</v>
      </c>
      <c r="B10" s="497"/>
      <c r="C10" s="498"/>
      <c r="D10" s="466" t="s">
        <v>8</v>
      </c>
      <c r="E10" s="491" t="s">
        <v>106</v>
      </c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3"/>
      <c r="AA10" s="490"/>
      <c r="AB10" s="483" t="s">
        <v>8</v>
      </c>
      <c r="AC10" s="484" t="s">
        <v>30</v>
      </c>
      <c r="AD10" s="484"/>
      <c r="AE10" s="484"/>
      <c r="AF10" s="485"/>
    </row>
    <row r="11" spans="1:32" ht="46.5" customHeight="1">
      <c r="A11" s="119">
        <v>2020</v>
      </c>
      <c r="B11" s="497"/>
      <c r="C11" s="499"/>
      <c r="D11" s="467"/>
      <c r="E11" s="501" t="s">
        <v>124</v>
      </c>
      <c r="F11" s="502"/>
      <c r="G11" s="502"/>
      <c r="H11" s="502"/>
      <c r="I11" s="503"/>
      <c r="J11" s="462" t="s">
        <v>123</v>
      </c>
      <c r="K11" s="463"/>
      <c r="L11" s="463"/>
      <c r="M11" s="463"/>
      <c r="N11" s="463"/>
      <c r="O11" s="464"/>
      <c r="P11" s="494" t="s">
        <v>360</v>
      </c>
      <c r="Q11" s="495"/>
      <c r="R11" s="495"/>
      <c r="S11" s="495"/>
      <c r="T11" s="495"/>
      <c r="U11" s="495"/>
      <c r="V11" s="495"/>
      <c r="W11" s="495"/>
      <c r="X11" s="496"/>
      <c r="Y11" s="487" t="s">
        <v>122</v>
      </c>
      <c r="Z11" s="488"/>
      <c r="AA11" s="490"/>
      <c r="AB11" s="483"/>
      <c r="AC11" s="484"/>
      <c r="AD11" s="484"/>
      <c r="AE11" s="484"/>
      <c r="AF11" s="485"/>
    </row>
    <row r="12" spans="1:37" ht="25.5" customHeight="1">
      <c r="A12" s="119">
        <v>2021</v>
      </c>
      <c r="B12" s="497"/>
      <c r="C12" s="499"/>
      <c r="D12" s="467"/>
      <c r="E12" s="500" t="s">
        <v>9</v>
      </c>
      <c r="F12" s="457" t="s">
        <v>10</v>
      </c>
      <c r="G12" s="478" t="s">
        <v>34</v>
      </c>
      <c r="H12" s="478" t="s">
        <v>108</v>
      </c>
      <c r="I12" s="465" t="s">
        <v>35</v>
      </c>
      <c r="J12" s="477" t="s">
        <v>109</v>
      </c>
      <c r="K12" s="479" t="s">
        <v>110</v>
      </c>
      <c r="L12" s="479" t="s">
        <v>111</v>
      </c>
      <c r="M12" s="479" t="s">
        <v>112</v>
      </c>
      <c r="N12" s="479" t="s">
        <v>113</v>
      </c>
      <c r="O12" s="476" t="s">
        <v>114</v>
      </c>
      <c r="P12" s="477" t="s">
        <v>118</v>
      </c>
      <c r="Q12" s="479" t="s">
        <v>119</v>
      </c>
      <c r="R12" s="479" t="s">
        <v>115</v>
      </c>
      <c r="S12" s="479" t="s">
        <v>116</v>
      </c>
      <c r="T12" s="479" t="s">
        <v>117</v>
      </c>
      <c r="U12" s="479" t="s">
        <v>54</v>
      </c>
      <c r="V12" s="479" t="s">
        <v>51</v>
      </c>
      <c r="W12" s="479" t="s">
        <v>50</v>
      </c>
      <c r="X12" s="476" t="s">
        <v>361</v>
      </c>
      <c r="Y12" s="477" t="s">
        <v>120</v>
      </c>
      <c r="Z12" s="476" t="s">
        <v>129</v>
      </c>
      <c r="AA12" s="490"/>
      <c r="AB12" s="483"/>
      <c r="AC12" s="486" t="s">
        <v>38</v>
      </c>
      <c r="AD12" s="486" t="s">
        <v>36</v>
      </c>
      <c r="AE12" s="474" t="s">
        <v>87</v>
      </c>
      <c r="AF12" s="475"/>
      <c r="AG12" s="471" t="s">
        <v>266</v>
      </c>
      <c r="AH12" s="472"/>
      <c r="AI12" s="472"/>
      <c r="AJ12" s="472"/>
      <c r="AK12" s="472"/>
    </row>
    <row r="13" spans="2:37" ht="144.75" customHeight="1">
      <c r="B13" s="497"/>
      <c r="C13" s="499"/>
      <c r="D13" s="468"/>
      <c r="E13" s="500"/>
      <c r="F13" s="457"/>
      <c r="G13" s="478"/>
      <c r="H13" s="478"/>
      <c r="I13" s="465"/>
      <c r="J13" s="477"/>
      <c r="K13" s="479"/>
      <c r="L13" s="479"/>
      <c r="M13" s="479"/>
      <c r="N13" s="479"/>
      <c r="O13" s="476"/>
      <c r="P13" s="477"/>
      <c r="Q13" s="479"/>
      <c r="R13" s="479"/>
      <c r="S13" s="479"/>
      <c r="T13" s="479"/>
      <c r="U13" s="479"/>
      <c r="V13" s="479"/>
      <c r="W13" s="479"/>
      <c r="X13" s="476"/>
      <c r="Y13" s="477"/>
      <c r="Z13" s="476"/>
      <c r="AA13" s="490"/>
      <c r="AB13" s="483"/>
      <c r="AC13" s="486"/>
      <c r="AD13" s="486"/>
      <c r="AE13" s="125" t="s">
        <v>88</v>
      </c>
      <c r="AF13" s="126" t="s">
        <v>85</v>
      </c>
      <c r="AG13" s="259" t="s">
        <v>271</v>
      </c>
      <c r="AH13" s="259" t="s">
        <v>272</v>
      </c>
      <c r="AI13" s="259" t="s">
        <v>273</v>
      </c>
      <c r="AJ13" s="260" t="s">
        <v>274</v>
      </c>
      <c r="AK13" s="260" t="s">
        <v>347</v>
      </c>
    </row>
    <row r="14" spans="2:36" ht="12.75">
      <c r="B14" s="47" t="s">
        <v>31</v>
      </c>
      <c r="C14" s="76" t="s">
        <v>32</v>
      </c>
      <c r="D14" s="29">
        <v>1</v>
      </c>
      <c r="E14" s="8">
        <v>2</v>
      </c>
      <c r="F14" s="47">
        <v>3</v>
      </c>
      <c r="G14" s="47">
        <v>4</v>
      </c>
      <c r="H14" s="47">
        <v>5</v>
      </c>
      <c r="I14" s="82">
        <v>6</v>
      </c>
      <c r="J14" s="8">
        <v>7</v>
      </c>
      <c r="K14" s="47">
        <v>8</v>
      </c>
      <c r="L14" s="47">
        <v>9</v>
      </c>
      <c r="M14" s="47">
        <v>10</v>
      </c>
      <c r="N14" s="47">
        <v>11</v>
      </c>
      <c r="O14" s="82">
        <v>12</v>
      </c>
      <c r="P14" s="8">
        <v>13</v>
      </c>
      <c r="Q14" s="47">
        <v>14</v>
      </c>
      <c r="R14" s="47">
        <v>15</v>
      </c>
      <c r="S14" s="47">
        <v>16</v>
      </c>
      <c r="T14" s="47">
        <v>17</v>
      </c>
      <c r="U14" s="47">
        <v>18</v>
      </c>
      <c r="V14" s="47">
        <v>19</v>
      </c>
      <c r="W14" s="47">
        <v>20</v>
      </c>
      <c r="X14" s="82">
        <v>21</v>
      </c>
      <c r="Y14" s="8">
        <v>22</v>
      </c>
      <c r="Z14" s="82">
        <v>23</v>
      </c>
      <c r="AA14" s="121">
        <v>24</v>
      </c>
      <c r="AB14" s="8">
        <v>25</v>
      </c>
      <c r="AC14" s="47">
        <v>26</v>
      </c>
      <c r="AD14" s="47">
        <v>27</v>
      </c>
      <c r="AE14" s="47">
        <v>28</v>
      </c>
      <c r="AF14" s="82">
        <v>29</v>
      </c>
      <c r="AG14" s="258"/>
      <c r="AH14" s="258"/>
      <c r="AI14" s="258"/>
      <c r="AJ14" s="258"/>
    </row>
    <row r="15" spans="2:36" ht="26.25" customHeight="1">
      <c r="B15" s="48">
        <v>1</v>
      </c>
      <c r="C15" s="77" t="s">
        <v>7</v>
      </c>
      <c r="D15" s="410">
        <f aca="true" t="shared" si="0" ref="D15:D48">E15+G15+H15+I15</f>
        <v>7589</v>
      </c>
      <c r="E15" s="411">
        <v>2514</v>
      </c>
      <c r="F15" s="412">
        <v>785</v>
      </c>
      <c r="G15" s="412">
        <v>151</v>
      </c>
      <c r="H15" s="412">
        <v>3915</v>
      </c>
      <c r="I15" s="413">
        <v>1009</v>
      </c>
      <c r="J15" s="414">
        <f>'Получивших сопровождение_!_'!E10</f>
        <v>0</v>
      </c>
      <c r="K15" s="414">
        <f>'Получивших сопровождение_!_'!M10</f>
        <v>5</v>
      </c>
      <c r="L15" s="414">
        <f>'Получивших сопровождение_!_'!U10</f>
        <v>5</v>
      </c>
      <c r="M15" s="414">
        <f>'Получивших сопровождение_!_'!AC10</f>
        <v>0</v>
      </c>
      <c r="N15" s="414">
        <f>'Получивших сопровождение_!_'!AK10</f>
        <v>5</v>
      </c>
      <c r="O15" s="414">
        <f>'Получивших сопровождение_!_'!AS10</f>
        <v>0</v>
      </c>
      <c r="P15" s="411">
        <v>3</v>
      </c>
      <c r="Q15" s="412">
        <v>568</v>
      </c>
      <c r="R15" s="412"/>
      <c r="S15" s="412">
        <v>53</v>
      </c>
      <c r="T15" s="412"/>
      <c r="U15" s="412"/>
      <c r="V15" s="412"/>
      <c r="W15" s="412"/>
      <c r="X15" s="413">
        <v>373</v>
      </c>
      <c r="Y15" s="411">
        <v>343</v>
      </c>
      <c r="Z15" s="413">
        <v>659</v>
      </c>
      <c r="AA15" s="415"/>
      <c r="AB15" s="411">
        <v>872</v>
      </c>
      <c r="AC15" s="409"/>
      <c r="AD15" s="409"/>
      <c r="AE15" s="409"/>
      <c r="AF15" s="416"/>
      <c r="AG15" s="187"/>
      <c r="AH15" s="187"/>
      <c r="AI15" s="187"/>
      <c r="AJ15" s="187"/>
    </row>
    <row r="16" spans="2:37" ht="24">
      <c r="B16" s="50" t="s">
        <v>15</v>
      </c>
      <c r="C16" s="122" t="s">
        <v>125</v>
      </c>
      <c r="D16" s="417">
        <f t="shared" si="0"/>
        <v>754</v>
      </c>
      <c r="E16" s="418">
        <v>729</v>
      </c>
      <c r="F16" s="405">
        <v>410</v>
      </c>
      <c r="G16" s="405">
        <v>25</v>
      </c>
      <c r="H16" s="404"/>
      <c r="I16" s="416"/>
      <c r="J16" s="414">
        <f>'Получивших сопровождение_!_'!E11</f>
        <v>0</v>
      </c>
      <c r="K16" s="414">
        <f>'Получивших сопровождение_!_'!M11</f>
        <v>0</v>
      </c>
      <c r="L16" s="414">
        <f>'Получивших сопровождение_!_'!U11</f>
        <v>0</v>
      </c>
      <c r="M16" s="414">
        <f>'Получивших сопровождение_!_'!AC11</f>
        <v>0</v>
      </c>
      <c r="N16" s="414">
        <f>'Получивших сопровождение_!_'!AK11</f>
        <v>0</v>
      </c>
      <c r="O16" s="414">
        <f>'Получивших сопровождение_!_'!AS11</f>
        <v>0</v>
      </c>
      <c r="P16" s="419">
        <v>3</v>
      </c>
      <c r="Q16" s="402">
        <v>436</v>
      </c>
      <c r="R16" s="402"/>
      <c r="S16" s="409"/>
      <c r="T16" s="402"/>
      <c r="U16" s="409"/>
      <c r="V16" s="409"/>
      <c r="W16" s="409"/>
      <c r="X16" s="420">
        <v>315</v>
      </c>
      <c r="Y16" s="419">
        <v>315</v>
      </c>
      <c r="Z16" s="420">
        <v>439</v>
      </c>
      <c r="AA16" s="421"/>
      <c r="AB16" s="419">
        <v>632</v>
      </c>
      <c r="AC16" s="409"/>
      <c r="AD16" s="409"/>
      <c r="AE16" s="409"/>
      <c r="AF16" s="416"/>
      <c r="AG16" s="258">
        <f aca="true" t="shared" si="1" ref="AG16:AG36">IF(F16&lt;=E16,"","не верно")</f>
      </c>
      <c r="AH16" s="258">
        <f aca="true" t="shared" si="2" ref="AH16:AH28">IF(AND(J16&lt;=D16,K16&lt;=D16,L16&lt;=D16,M16&lt;=D16,N16&lt;=D16,O16&lt;=D16),"","не верно")</f>
      </c>
      <c r="AI16" s="258">
        <f>IF(SUM(P16:X16)=D16,"","не верно")</f>
      </c>
      <c r="AJ16" s="258">
        <f>IF(Y16+Z16=D16,"","не верно")</f>
      </c>
      <c r="AK16" s="258">
        <f>IF(OR(AND(D16=0,AB16=0),AND(D16&gt;0,AB16&gt;0)),"","не верно")</f>
      </c>
    </row>
    <row r="17" spans="2:37" ht="24" customHeight="1">
      <c r="B17" s="41" t="s">
        <v>16</v>
      </c>
      <c r="C17" s="80" t="s">
        <v>4</v>
      </c>
      <c r="D17" s="417">
        <f t="shared" si="0"/>
        <v>114</v>
      </c>
      <c r="E17" s="418">
        <v>109</v>
      </c>
      <c r="F17" s="405">
        <v>25</v>
      </c>
      <c r="G17" s="405">
        <v>5</v>
      </c>
      <c r="H17" s="405"/>
      <c r="I17" s="422"/>
      <c r="J17" s="414">
        <f>'Получивших сопровождение_!_'!E12</f>
        <v>0</v>
      </c>
      <c r="K17" s="414">
        <f>'Получивших сопровождение_!_'!M12</f>
        <v>0</v>
      </c>
      <c r="L17" s="414">
        <f>'Получивших сопровождение_!_'!U12</f>
        <v>0</v>
      </c>
      <c r="M17" s="414">
        <f>'Получивших сопровождение_!_'!AC12</f>
        <v>0</v>
      </c>
      <c r="N17" s="414">
        <f>'Получивших сопровождение_!_'!AK12</f>
        <v>0</v>
      </c>
      <c r="O17" s="414">
        <f>'Получивших сопровождение_!_'!AS12</f>
        <v>0</v>
      </c>
      <c r="P17" s="423"/>
      <c r="Q17" s="404">
        <v>114</v>
      </c>
      <c r="R17" s="404"/>
      <c r="S17" s="404"/>
      <c r="T17" s="404"/>
      <c r="U17" s="404"/>
      <c r="V17" s="404"/>
      <c r="W17" s="404"/>
      <c r="X17" s="424"/>
      <c r="Y17" s="423"/>
      <c r="Z17" s="424">
        <v>114</v>
      </c>
      <c r="AA17" s="415"/>
      <c r="AB17" s="423">
        <v>114</v>
      </c>
      <c r="AC17" s="409"/>
      <c r="AD17" s="409"/>
      <c r="AE17" s="409"/>
      <c r="AF17" s="416"/>
      <c r="AG17" s="258">
        <f t="shared" si="1"/>
      </c>
      <c r="AH17" s="258">
        <f t="shared" si="2"/>
      </c>
      <c r="AI17" s="187"/>
      <c r="AJ17" s="187"/>
      <c r="AK17" s="258">
        <f>IF(OR(AND(D17=0,AB17=0),AND(D17&gt;0,AB17&gt;0)),"","не верно")</f>
      </c>
    </row>
    <row r="18" spans="2:37" ht="24">
      <c r="B18" s="41" t="s">
        <v>17</v>
      </c>
      <c r="C18" s="80" t="s">
        <v>81</v>
      </c>
      <c r="D18" s="417">
        <f t="shared" si="0"/>
        <v>0</v>
      </c>
      <c r="E18" s="418"/>
      <c r="F18" s="405"/>
      <c r="G18" s="405"/>
      <c r="H18" s="405"/>
      <c r="I18" s="422"/>
      <c r="J18" s="414">
        <f>'Получивших сопровождение_!_'!E13</f>
        <v>0</v>
      </c>
      <c r="K18" s="414">
        <f>'Получивших сопровождение_!_'!M13</f>
        <v>0</v>
      </c>
      <c r="L18" s="414">
        <f>'Получивших сопровождение_!_'!U13</f>
        <v>0</v>
      </c>
      <c r="M18" s="414">
        <f>'Получивших сопровождение_!_'!AC13</f>
        <v>0</v>
      </c>
      <c r="N18" s="414">
        <f>'Получивших сопровождение_!_'!AK13</f>
        <v>0</v>
      </c>
      <c r="O18" s="414">
        <f>'Получивших сопровождение_!_'!AS13</f>
        <v>0</v>
      </c>
      <c r="P18" s="418"/>
      <c r="Q18" s="405"/>
      <c r="R18" s="405"/>
      <c r="S18" s="405"/>
      <c r="T18" s="405"/>
      <c r="U18" s="405"/>
      <c r="V18" s="405"/>
      <c r="W18" s="405"/>
      <c r="X18" s="422"/>
      <c r="Y18" s="418"/>
      <c r="Z18" s="422"/>
      <c r="AA18" s="415"/>
      <c r="AB18" s="423"/>
      <c r="AC18" s="409"/>
      <c r="AD18" s="409"/>
      <c r="AE18" s="409"/>
      <c r="AF18" s="416"/>
      <c r="AG18" s="258">
        <f t="shared" si="1"/>
      </c>
      <c r="AH18" s="258">
        <f t="shared" si="2"/>
      </c>
      <c r="AI18" s="187"/>
      <c r="AJ18" s="187"/>
      <c r="AK18" s="258">
        <f>IF(OR(AND(D18=0,AB18=0),AND(D18&gt;0,AB18&gt;0)),"","не верно")</f>
      </c>
    </row>
    <row r="19" spans="2:37" ht="24">
      <c r="B19" s="41" t="s">
        <v>18</v>
      </c>
      <c r="C19" s="80" t="s">
        <v>126</v>
      </c>
      <c r="D19" s="417">
        <f t="shared" si="0"/>
        <v>0</v>
      </c>
      <c r="E19" s="425"/>
      <c r="F19" s="409"/>
      <c r="G19" s="409"/>
      <c r="H19" s="404"/>
      <c r="I19" s="416"/>
      <c r="J19" s="414">
        <f>'Получивших сопровождение_!_'!E14</f>
        <v>0</v>
      </c>
      <c r="K19" s="414">
        <f>'Получивших сопровождение_!_'!M14</f>
        <v>0</v>
      </c>
      <c r="L19" s="414">
        <f>'Получивших сопровождение_!_'!U14</f>
        <v>0</v>
      </c>
      <c r="M19" s="414">
        <f>'Получивших сопровождение_!_'!AC14</f>
        <v>0</v>
      </c>
      <c r="N19" s="414">
        <f>'Получивших сопровождение_!_'!AK14</f>
        <v>0</v>
      </c>
      <c r="O19" s="414">
        <f>'Получивших сопровождение_!_'!AS14</f>
        <v>0</v>
      </c>
      <c r="P19" s="418"/>
      <c r="Q19" s="405"/>
      <c r="R19" s="405"/>
      <c r="S19" s="405"/>
      <c r="T19" s="405"/>
      <c r="U19" s="405"/>
      <c r="V19" s="405"/>
      <c r="W19" s="405"/>
      <c r="X19" s="422"/>
      <c r="Y19" s="418"/>
      <c r="Z19" s="422"/>
      <c r="AA19" s="415"/>
      <c r="AB19" s="423"/>
      <c r="AC19" s="409"/>
      <c r="AD19" s="409"/>
      <c r="AE19" s="409"/>
      <c r="AF19" s="416"/>
      <c r="AG19" s="258">
        <f t="shared" si="1"/>
      </c>
      <c r="AH19" s="258">
        <f t="shared" si="2"/>
      </c>
      <c r="AI19" s="187"/>
      <c r="AJ19" s="187"/>
      <c r="AK19" s="258">
        <f>IF(OR(AND(D19=0,AB19=0),AND(D19&gt;0,AB19&gt;0)),"","не верно")</f>
      </c>
    </row>
    <row r="20" spans="2:37" ht="15.75" customHeight="1">
      <c r="B20" s="41" t="s">
        <v>19</v>
      </c>
      <c r="C20" s="80" t="s">
        <v>0</v>
      </c>
      <c r="D20" s="417">
        <f t="shared" si="0"/>
        <v>0</v>
      </c>
      <c r="E20" s="418"/>
      <c r="F20" s="405"/>
      <c r="G20" s="405"/>
      <c r="H20" s="405"/>
      <c r="I20" s="426"/>
      <c r="J20" s="414">
        <f>'Получивших сопровождение_!_'!E15</f>
        <v>0</v>
      </c>
      <c r="K20" s="414">
        <f>'Получивших сопровождение_!_'!M15</f>
        <v>0</v>
      </c>
      <c r="L20" s="414">
        <f>'Получивших сопровождение_!_'!U15</f>
        <v>0</v>
      </c>
      <c r="M20" s="414">
        <f>'Получивших сопровождение_!_'!AC15</f>
        <v>0</v>
      </c>
      <c r="N20" s="414">
        <f>'Получивших сопровождение_!_'!AK15</f>
        <v>0</v>
      </c>
      <c r="O20" s="414">
        <f>'Получивших сопровождение_!_'!AS15</f>
        <v>0</v>
      </c>
      <c r="P20" s="418"/>
      <c r="Q20" s="405"/>
      <c r="R20" s="405"/>
      <c r="S20" s="405"/>
      <c r="T20" s="405"/>
      <c r="U20" s="405"/>
      <c r="V20" s="405"/>
      <c r="W20" s="405"/>
      <c r="X20" s="422"/>
      <c r="Y20" s="425"/>
      <c r="Z20" s="416"/>
      <c r="AA20" s="415"/>
      <c r="AB20" s="423"/>
      <c r="AC20" s="409"/>
      <c r="AD20" s="409"/>
      <c r="AE20" s="409"/>
      <c r="AF20" s="416"/>
      <c r="AG20" s="258">
        <f t="shared" si="1"/>
      </c>
      <c r="AH20" s="258">
        <f t="shared" si="2"/>
      </c>
      <c r="AI20" s="187"/>
      <c r="AJ20" s="187"/>
      <c r="AK20" s="187"/>
    </row>
    <row r="21" spans="2:37" ht="25.5" customHeight="1">
      <c r="B21" s="41" t="s">
        <v>20</v>
      </c>
      <c r="C21" s="80" t="s">
        <v>5</v>
      </c>
      <c r="D21" s="417">
        <f t="shared" si="0"/>
        <v>0</v>
      </c>
      <c r="E21" s="418"/>
      <c r="F21" s="405"/>
      <c r="G21" s="405"/>
      <c r="H21" s="409"/>
      <c r="I21" s="416"/>
      <c r="J21" s="414">
        <f>'Получивших сопровождение_!_'!E16</f>
        <v>0</v>
      </c>
      <c r="K21" s="414">
        <f>'Получивших сопровождение_!_'!M16</f>
        <v>0</v>
      </c>
      <c r="L21" s="414">
        <f>'Получивших сопровождение_!_'!U16</f>
        <v>0</v>
      </c>
      <c r="M21" s="414">
        <f>'Получивших сопровождение_!_'!AC16</f>
        <v>0</v>
      </c>
      <c r="N21" s="414">
        <f>'Получивших сопровождение_!_'!AK16</f>
        <v>0</v>
      </c>
      <c r="O21" s="414">
        <f>'Получивших сопровождение_!_'!AS16</f>
        <v>0</v>
      </c>
      <c r="P21" s="419"/>
      <c r="Q21" s="402"/>
      <c r="R21" s="402"/>
      <c r="S21" s="402"/>
      <c r="T21" s="402"/>
      <c r="U21" s="402"/>
      <c r="V21" s="402"/>
      <c r="W21" s="402"/>
      <c r="X21" s="420"/>
      <c r="Y21" s="419"/>
      <c r="Z21" s="420"/>
      <c r="AA21" s="415"/>
      <c r="AB21" s="423"/>
      <c r="AC21" s="409"/>
      <c r="AD21" s="409"/>
      <c r="AE21" s="409"/>
      <c r="AF21" s="416"/>
      <c r="AG21" s="258">
        <f t="shared" si="1"/>
      </c>
      <c r="AH21" s="258">
        <f t="shared" si="2"/>
      </c>
      <c r="AI21" s="187"/>
      <c r="AJ21" s="187"/>
      <c r="AK21" s="258">
        <f>IF(OR(AND(D21=0,AB21=0),AND(D21&gt;0,AB21&gt;0)),"","не верно")</f>
      </c>
    </row>
    <row r="22" spans="2:37" ht="15.75" customHeight="1">
      <c r="B22" s="41" t="s">
        <v>21</v>
      </c>
      <c r="C22" s="80" t="s">
        <v>40</v>
      </c>
      <c r="D22" s="417">
        <f t="shared" si="0"/>
        <v>34</v>
      </c>
      <c r="E22" s="423">
        <v>32</v>
      </c>
      <c r="F22" s="404">
        <v>19</v>
      </c>
      <c r="G22" s="404">
        <v>2</v>
      </c>
      <c r="H22" s="409"/>
      <c r="I22" s="416"/>
      <c r="J22" s="414">
        <f>'Получивших сопровождение_!_'!E17</f>
        <v>0</v>
      </c>
      <c r="K22" s="414">
        <f>'Получивших сопровождение_!_'!M17</f>
        <v>0</v>
      </c>
      <c r="L22" s="414">
        <f>'Получивших сопровождение_!_'!U17</f>
        <v>0</v>
      </c>
      <c r="M22" s="414">
        <f>'Получивших сопровождение_!_'!AC17</f>
        <v>0</v>
      </c>
      <c r="N22" s="414">
        <f>'Получивших сопровождение_!_'!AK17</f>
        <v>0</v>
      </c>
      <c r="O22" s="414">
        <f>'Получивших сопровождение_!_'!AS17</f>
        <v>0</v>
      </c>
      <c r="P22" s="419"/>
      <c r="Q22" s="402">
        <v>18</v>
      </c>
      <c r="R22" s="402"/>
      <c r="S22" s="402"/>
      <c r="T22" s="402"/>
      <c r="U22" s="402"/>
      <c r="V22" s="402"/>
      <c r="W22" s="402"/>
      <c r="X22" s="420">
        <v>16</v>
      </c>
      <c r="Y22" s="419">
        <v>16</v>
      </c>
      <c r="Z22" s="420">
        <v>18</v>
      </c>
      <c r="AA22" s="415"/>
      <c r="AB22" s="423">
        <v>29</v>
      </c>
      <c r="AC22" s="409"/>
      <c r="AD22" s="409"/>
      <c r="AE22" s="404"/>
      <c r="AF22" s="424"/>
      <c r="AG22" s="258">
        <f t="shared" si="1"/>
      </c>
      <c r="AH22" s="258">
        <f t="shared" si="2"/>
      </c>
      <c r="AI22" s="258">
        <f>IF(SUM(P22:X22)=D22,"","не верно")</f>
      </c>
      <c r="AJ22" s="258">
        <f>IF(Y22+Z22=D22,"","не верно")</f>
      </c>
      <c r="AK22" s="258">
        <f>IF(OR(AND(D22=0,AB22=0),AND(D22&gt;0,AB22&gt;0)),"","не верно")</f>
      </c>
    </row>
    <row r="23" spans="2:37" ht="16.5" customHeight="1">
      <c r="B23" s="51" t="s">
        <v>22</v>
      </c>
      <c r="C23" s="80" t="s">
        <v>93</v>
      </c>
      <c r="D23" s="417">
        <f t="shared" si="0"/>
        <v>0</v>
      </c>
      <c r="E23" s="423"/>
      <c r="F23" s="404"/>
      <c r="G23" s="404"/>
      <c r="H23" s="409"/>
      <c r="I23" s="416"/>
      <c r="J23" s="414">
        <f>'Получивших сопровождение_!_'!E18</f>
        <v>0</v>
      </c>
      <c r="K23" s="414">
        <f>'Получивших сопровождение_!_'!M18</f>
        <v>0</v>
      </c>
      <c r="L23" s="414">
        <f>'Получивших сопровождение_!_'!U18</f>
        <v>0</v>
      </c>
      <c r="M23" s="414">
        <f>'Получивших сопровождение_!_'!AC18</f>
        <v>0</v>
      </c>
      <c r="N23" s="414">
        <f>'Получивших сопровождение_!_'!AK18</f>
        <v>0</v>
      </c>
      <c r="O23" s="414">
        <f>'Получивших сопровождение_!_'!AS18</f>
        <v>0</v>
      </c>
      <c r="P23" s="419"/>
      <c r="Q23" s="402"/>
      <c r="R23" s="402"/>
      <c r="S23" s="402"/>
      <c r="T23" s="402"/>
      <c r="U23" s="402"/>
      <c r="V23" s="402"/>
      <c r="W23" s="402"/>
      <c r="X23" s="420"/>
      <c r="Y23" s="419"/>
      <c r="Z23" s="420"/>
      <c r="AA23" s="421"/>
      <c r="AB23" s="419"/>
      <c r="AC23" s="405"/>
      <c r="AD23" s="409"/>
      <c r="AE23" s="404"/>
      <c r="AF23" s="424"/>
      <c r="AG23" s="258">
        <f t="shared" si="1"/>
      </c>
      <c r="AH23" s="258">
        <f t="shared" si="2"/>
      </c>
      <c r="AI23" s="258">
        <f>IF(SUM(P23:X23)=D23,"","не верно")</f>
      </c>
      <c r="AJ23" s="258">
        <f>IF(Y23+Z23=D23,"","не верно")</f>
      </c>
      <c r="AK23" s="258">
        <f>IF(OR(AND(D23=0,AB23=0),AND(D23&gt;0,AB23&gt;0)),"","не верно")</f>
      </c>
    </row>
    <row r="24" spans="2:37" ht="16.5" customHeight="1">
      <c r="B24" s="47" t="s">
        <v>23</v>
      </c>
      <c r="C24" s="80" t="s">
        <v>1</v>
      </c>
      <c r="D24" s="417">
        <f t="shared" si="0"/>
        <v>4978</v>
      </c>
      <c r="E24" s="418">
        <v>1674</v>
      </c>
      <c r="F24" s="405">
        <v>336</v>
      </c>
      <c r="G24" s="405">
        <v>119</v>
      </c>
      <c r="H24" s="405">
        <v>2176</v>
      </c>
      <c r="I24" s="422">
        <v>1009</v>
      </c>
      <c r="J24" s="414">
        <f>'Получивших сопровождение_!_'!E19</f>
        <v>0</v>
      </c>
      <c r="K24" s="414">
        <f>'Получивших сопровождение_!_'!M19</f>
        <v>0</v>
      </c>
      <c r="L24" s="414">
        <f>'Получивших сопровождение_!_'!U19</f>
        <v>0</v>
      </c>
      <c r="M24" s="414">
        <f>'Получивших сопровождение_!_'!AC19</f>
        <v>0</v>
      </c>
      <c r="N24" s="414">
        <f>'Получивших сопровождение_!_'!AK19</f>
        <v>0</v>
      </c>
      <c r="O24" s="414">
        <f>'Получивших сопровождение_!_'!AS19</f>
        <v>0</v>
      </c>
      <c r="P24" s="425"/>
      <c r="Q24" s="409"/>
      <c r="R24" s="409"/>
      <c r="S24" s="409"/>
      <c r="T24" s="409"/>
      <c r="U24" s="409"/>
      <c r="V24" s="409"/>
      <c r="W24" s="409"/>
      <c r="X24" s="416"/>
      <c r="Y24" s="425"/>
      <c r="Z24" s="416"/>
      <c r="AA24" s="415"/>
      <c r="AB24" s="425"/>
      <c r="AC24" s="409"/>
      <c r="AD24" s="409"/>
      <c r="AE24" s="409"/>
      <c r="AF24" s="416"/>
      <c r="AG24" s="258">
        <f t="shared" si="1"/>
      </c>
      <c r="AH24" s="258">
        <f t="shared" si="2"/>
      </c>
      <c r="AI24" s="187"/>
      <c r="AJ24" s="187"/>
      <c r="AK24" s="187"/>
    </row>
    <row r="25" spans="2:37" ht="24">
      <c r="B25" s="47" t="s">
        <v>24</v>
      </c>
      <c r="C25" s="80" t="s">
        <v>3</v>
      </c>
      <c r="D25" s="417">
        <f t="shared" si="0"/>
        <v>0</v>
      </c>
      <c r="E25" s="419"/>
      <c r="F25" s="402"/>
      <c r="G25" s="402"/>
      <c r="H25" s="402"/>
      <c r="I25" s="420"/>
      <c r="J25" s="414">
        <f>'Получивших сопровождение_!_'!E20</f>
        <v>0</v>
      </c>
      <c r="K25" s="414">
        <f>'Получивших сопровождение_!_'!M20</f>
        <v>0</v>
      </c>
      <c r="L25" s="414">
        <f>'Получивших сопровождение_!_'!U20</f>
        <v>0</v>
      </c>
      <c r="M25" s="414">
        <f>'Получивших сопровождение_!_'!AC20</f>
        <v>0</v>
      </c>
      <c r="N25" s="414">
        <f>'Получивших сопровождение_!_'!AK20</f>
        <v>0</v>
      </c>
      <c r="O25" s="414">
        <f>'Получивших сопровождение_!_'!AS20</f>
        <v>0</v>
      </c>
      <c r="P25" s="425"/>
      <c r="Q25" s="409"/>
      <c r="R25" s="409"/>
      <c r="S25" s="409"/>
      <c r="T25" s="409"/>
      <c r="U25" s="402"/>
      <c r="V25" s="409"/>
      <c r="W25" s="409"/>
      <c r="X25" s="420"/>
      <c r="Y25" s="419"/>
      <c r="Z25" s="420"/>
      <c r="AA25" s="415"/>
      <c r="AB25" s="419"/>
      <c r="AC25" s="409"/>
      <c r="AD25" s="409"/>
      <c r="AE25" s="409"/>
      <c r="AF25" s="416"/>
      <c r="AG25" s="258">
        <f t="shared" si="1"/>
      </c>
      <c r="AH25" s="258">
        <f t="shared" si="2"/>
      </c>
      <c r="AI25" s="187"/>
      <c r="AJ25" s="187"/>
      <c r="AK25" s="258">
        <f>IF(OR(AND(D25=0,AB25=0),AND(D25&gt;0,AB25&gt;0)),"","не верно")</f>
      </c>
    </row>
    <row r="26" spans="2:37" ht="24">
      <c r="B26" s="47" t="s">
        <v>25</v>
      </c>
      <c r="C26" s="80" t="s">
        <v>127</v>
      </c>
      <c r="D26" s="417">
        <f t="shared" si="0"/>
        <v>0</v>
      </c>
      <c r="E26" s="425"/>
      <c r="F26" s="409"/>
      <c r="G26" s="409"/>
      <c r="H26" s="404"/>
      <c r="I26" s="416"/>
      <c r="J26" s="414">
        <f>'Получивших сопровождение_!_'!E21</f>
        <v>0</v>
      </c>
      <c r="K26" s="414">
        <f>'Получивших сопровождение_!_'!M21</f>
        <v>0</v>
      </c>
      <c r="L26" s="414">
        <f>'Получивших сопровождение_!_'!U21</f>
        <v>0</v>
      </c>
      <c r="M26" s="414">
        <f>'Получивших сопровождение_!_'!AC21</f>
        <v>0</v>
      </c>
      <c r="N26" s="414">
        <f>'Получивших сопровождение_!_'!AK21</f>
        <v>0</v>
      </c>
      <c r="O26" s="414">
        <f>'Получивших сопровождение_!_'!AS21</f>
        <v>0</v>
      </c>
      <c r="P26" s="425"/>
      <c r="Q26" s="409"/>
      <c r="R26" s="409"/>
      <c r="S26" s="409"/>
      <c r="T26" s="409"/>
      <c r="U26" s="409"/>
      <c r="V26" s="409"/>
      <c r="W26" s="409"/>
      <c r="X26" s="420"/>
      <c r="Y26" s="425"/>
      <c r="Z26" s="416"/>
      <c r="AA26" s="415"/>
      <c r="AB26" s="419"/>
      <c r="AC26" s="409"/>
      <c r="AD26" s="409"/>
      <c r="AE26" s="409"/>
      <c r="AF26" s="416"/>
      <c r="AG26" s="258">
        <f t="shared" si="1"/>
      </c>
      <c r="AH26" s="258">
        <f t="shared" si="2"/>
      </c>
      <c r="AI26" s="187"/>
      <c r="AJ26" s="187"/>
      <c r="AK26" s="187"/>
    </row>
    <row r="27" spans="2:37" ht="15" customHeight="1">
      <c r="B27" s="47" t="s">
        <v>26</v>
      </c>
      <c r="C27" s="80" t="s">
        <v>6</v>
      </c>
      <c r="D27" s="417">
        <f t="shared" si="0"/>
        <v>1872</v>
      </c>
      <c r="E27" s="425"/>
      <c r="F27" s="409"/>
      <c r="G27" s="409"/>
      <c r="H27" s="404">
        <v>1872</v>
      </c>
      <c r="I27" s="416"/>
      <c r="J27" s="414">
        <f>'Получивших сопровождение_!_'!E22</f>
        <v>0</v>
      </c>
      <c r="K27" s="414">
        <f>'Получивших сопровождение_!_'!M22</f>
        <v>5</v>
      </c>
      <c r="L27" s="414">
        <f>'Получивших сопровождение_!_'!U22</f>
        <v>5</v>
      </c>
      <c r="M27" s="414">
        <f>'Получивших сопровождение_!_'!AC22</f>
        <v>0</v>
      </c>
      <c r="N27" s="414">
        <f>'Получивших сопровождение_!_'!AK22</f>
        <v>5</v>
      </c>
      <c r="O27" s="414">
        <f>'Получивших сопровождение_!_'!AS22</f>
        <v>0</v>
      </c>
      <c r="P27" s="425"/>
      <c r="Q27" s="409"/>
      <c r="R27" s="404"/>
      <c r="S27" s="402">
        <v>53</v>
      </c>
      <c r="T27" s="409"/>
      <c r="U27" s="402"/>
      <c r="V27" s="409"/>
      <c r="W27" s="402"/>
      <c r="X27" s="420">
        <v>48</v>
      </c>
      <c r="Y27" s="419">
        <v>12</v>
      </c>
      <c r="Z27" s="420">
        <v>89</v>
      </c>
      <c r="AA27" s="415"/>
      <c r="AB27" s="423">
        <v>97</v>
      </c>
      <c r="AC27" s="409"/>
      <c r="AD27" s="409"/>
      <c r="AE27" s="409"/>
      <c r="AF27" s="416"/>
      <c r="AG27" s="258">
        <f t="shared" si="1"/>
      </c>
      <c r="AH27" s="258">
        <f t="shared" si="2"/>
      </c>
      <c r="AI27" s="187"/>
      <c r="AJ27" s="187"/>
      <c r="AK27" s="258">
        <f>IF(OR(AND(D27=0,AB27=0),AND(D27&gt;0,AB27&gt;0)),"","не верно")</f>
      </c>
    </row>
    <row r="28" spans="2:37" ht="12.75">
      <c r="B28" s="41" t="s">
        <v>27</v>
      </c>
      <c r="C28" s="80" t="s">
        <v>39</v>
      </c>
      <c r="D28" s="417">
        <f t="shared" si="0"/>
        <v>0</v>
      </c>
      <c r="E28" s="425"/>
      <c r="F28" s="409"/>
      <c r="G28" s="409"/>
      <c r="H28" s="404"/>
      <c r="I28" s="416"/>
      <c r="J28" s="414">
        <f>'Получивших сопровождение_!_'!E23</f>
        <v>0</v>
      </c>
      <c r="K28" s="414">
        <f>'Получивших сопровождение_!_'!M23</f>
        <v>0</v>
      </c>
      <c r="L28" s="414">
        <f>'Получивших сопровождение_!_'!U23</f>
        <v>0</v>
      </c>
      <c r="M28" s="414">
        <f>'Получивших сопровождение_!_'!AC23</f>
        <v>0</v>
      </c>
      <c r="N28" s="414">
        <f>'Получивших сопровождение_!_'!AK23</f>
        <v>0</v>
      </c>
      <c r="O28" s="414">
        <f>'Получивших сопровождение_!_'!AS23</f>
        <v>0</v>
      </c>
      <c r="P28" s="425"/>
      <c r="Q28" s="409"/>
      <c r="R28" s="409"/>
      <c r="S28" s="409"/>
      <c r="T28" s="409"/>
      <c r="U28" s="409"/>
      <c r="V28" s="409"/>
      <c r="W28" s="409"/>
      <c r="X28" s="416"/>
      <c r="Y28" s="425"/>
      <c r="Z28" s="416"/>
      <c r="AA28" s="415"/>
      <c r="AB28" s="425"/>
      <c r="AC28" s="409"/>
      <c r="AD28" s="409"/>
      <c r="AE28" s="409"/>
      <c r="AF28" s="416"/>
      <c r="AG28" s="258">
        <f t="shared" si="1"/>
      </c>
      <c r="AH28" s="258">
        <f t="shared" si="2"/>
      </c>
      <c r="AI28" s="187"/>
      <c r="AJ28" s="187"/>
      <c r="AK28" s="187"/>
    </row>
    <row r="29" spans="2:37" ht="24.75" customHeight="1">
      <c r="B29" s="41" t="s">
        <v>28</v>
      </c>
      <c r="C29" s="80" t="s">
        <v>84</v>
      </c>
      <c r="D29" s="417">
        <f t="shared" si="0"/>
        <v>0</v>
      </c>
      <c r="E29" s="425"/>
      <c r="F29" s="409"/>
      <c r="G29" s="409"/>
      <c r="H29" s="404"/>
      <c r="I29" s="416"/>
      <c r="J29" s="414">
        <f>'Получивших сопровождение_!_'!E24</f>
        <v>0</v>
      </c>
      <c r="K29" s="414">
        <f>'Получивших сопровождение_!_'!M24</f>
        <v>0</v>
      </c>
      <c r="L29" s="414">
        <f>'Получивших сопровождение_!_'!U24</f>
        <v>0</v>
      </c>
      <c r="M29" s="414">
        <f>'Получивших сопровождение_!_'!AC24</f>
        <v>0</v>
      </c>
      <c r="N29" s="414">
        <f>'Получивших сопровождение_!_'!AK24</f>
        <v>0</v>
      </c>
      <c r="O29" s="414">
        <f>'Получивших сопровождение_!_'!AS24</f>
        <v>0</v>
      </c>
      <c r="P29" s="418"/>
      <c r="Q29" s="405"/>
      <c r="R29" s="404"/>
      <c r="S29" s="405"/>
      <c r="T29" s="405"/>
      <c r="U29" s="409"/>
      <c r="V29" s="409"/>
      <c r="W29" s="409"/>
      <c r="X29" s="422"/>
      <c r="Y29" s="418"/>
      <c r="Z29" s="422"/>
      <c r="AA29" s="415"/>
      <c r="AB29" s="423"/>
      <c r="AC29" s="409"/>
      <c r="AD29" s="409"/>
      <c r="AE29" s="409"/>
      <c r="AF29" s="416"/>
      <c r="AG29" s="258">
        <f t="shared" si="1"/>
      </c>
      <c r="AH29" s="258"/>
      <c r="AI29" s="187"/>
      <c r="AJ29" s="187"/>
      <c r="AK29" s="258">
        <f aca="true" t="shared" si="3" ref="AK29:AK34">IF(OR(AND(D29=0,AB29=0),AND(D29&gt;0,AB29&gt;0)),"","не верно")</f>
      </c>
    </row>
    <row r="30" spans="2:37" ht="24">
      <c r="B30" s="52" t="s">
        <v>29</v>
      </c>
      <c r="C30" s="80" t="s">
        <v>2</v>
      </c>
      <c r="D30" s="417">
        <f t="shared" si="0"/>
        <v>0</v>
      </c>
      <c r="E30" s="425"/>
      <c r="F30" s="409"/>
      <c r="G30" s="409"/>
      <c r="H30" s="404"/>
      <c r="I30" s="416"/>
      <c r="J30" s="414">
        <f>'Получивших сопровождение_!_'!E25</f>
        <v>0</v>
      </c>
      <c r="K30" s="414">
        <f>'Получивших сопровождение_!_'!M25</f>
        <v>0</v>
      </c>
      <c r="L30" s="414">
        <f>'Получивших сопровождение_!_'!U25</f>
        <v>0</v>
      </c>
      <c r="M30" s="414">
        <f>'Получивших сопровождение_!_'!AC25</f>
        <v>0</v>
      </c>
      <c r="N30" s="414">
        <f>'Получивших сопровождение_!_'!AK25</f>
        <v>0</v>
      </c>
      <c r="O30" s="414">
        <f>'Получивших сопровождение_!_'!AS25</f>
        <v>0</v>
      </c>
      <c r="P30" s="425"/>
      <c r="Q30" s="409"/>
      <c r="R30" s="409"/>
      <c r="S30" s="409"/>
      <c r="T30" s="409"/>
      <c r="U30" s="409"/>
      <c r="V30" s="409"/>
      <c r="W30" s="409"/>
      <c r="X30" s="424"/>
      <c r="Y30" s="423"/>
      <c r="Z30" s="424"/>
      <c r="AA30" s="415"/>
      <c r="AB30" s="419"/>
      <c r="AC30" s="409"/>
      <c r="AD30" s="404"/>
      <c r="AE30" s="409"/>
      <c r="AF30" s="424"/>
      <c r="AG30" s="258">
        <f t="shared" si="1"/>
      </c>
      <c r="AH30" s="258">
        <f>IF(AND(J30&lt;=D30,K30&lt;=D30,L30&lt;=D30,M30&lt;=D30,N30&lt;=D30,O30&lt;=D30),"","не верно")</f>
      </c>
      <c r="AI30" s="187"/>
      <c r="AJ30" s="187"/>
      <c r="AK30" s="258">
        <f t="shared" si="3"/>
      </c>
    </row>
    <row r="31" spans="2:37" ht="27.75" customHeight="1">
      <c r="B31" s="53">
        <v>2</v>
      </c>
      <c r="C31" s="81" t="s">
        <v>42</v>
      </c>
      <c r="D31" s="417">
        <f t="shared" si="0"/>
        <v>0</v>
      </c>
      <c r="E31" s="425"/>
      <c r="F31" s="409"/>
      <c r="G31" s="409"/>
      <c r="H31" s="404"/>
      <c r="I31" s="416"/>
      <c r="J31" s="414">
        <f>'Получивших сопровождение_!_'!E26</f>
        <v>0</v>
      </c>
      <c r="K31" s="414">
        <f>'Получивших сопровождение_!_'!M26</f>
        <v>0</v>
      </c>
      <c r="L31" s="414">
        <f>'Получивших сопровождение_!_'!U26</f>
        <v>0</v>
      </c>
      <c r="M31" s="414">
        <f>'Получивших сопровождение_!_'!AC26</f>
        <v>0</v>
      </c>
      <c r="N31" s="414">
        <f>'Получивших сопровождение_!_'!AK26</f>
        <v>0</v>
      </c>
      <c r="O31" s="414">
        <f>'Получивших сопровождение_!_'!AS26</f>
        <v>0</v>
      </c>
      <c r="P31" s="425"/>
      <c r="Q31" s="409"/>
      <c r="R31" s="409"/>
      <c r="S31" s="409"/>
      <c r="T31" s="409"/>
      <c r="U31" s="409"/>
      <c r="V31" s="409"/>
      <c r="W31" s="409"/>
      <c r="X31" s="424"/>
      <c r="Y31" s="423"/>
      <c r="Z31" s="424"/>
      <c r="AA31" s="427"/>
      <c r="AB31" s="419"/>
      <c r="AC31" s="409"/>
      <c r="AD31" s="409"/>
      <c r="AE31" s="409"/>
      <c r="AF31" s="416"/>
      <c r="AG31" s="258">
        <f t="shared" si="1"/>
      </c>
      <c r="AH31" s="258">
        <f>IF(AND(J31&lt;=D31,K31&lt;=D31,L31&lt;=D31,M31&lt;=D31,N31&lt;=D31,O31&lt;=D31),"","не верно")</f>
      </c>
      <c r="AI31" s="187"/>
      <c r="AJ31" s="187"/>
      <c r="AK31" s="258">
        <f t="shared" si="3"/>
      </c>
    </row>
    <row r="32" spans="2:37" ht="24">
      <c r="B32" s="53">
        <v>3</v>
      </c>
      <c r="C32" s="103" t="s">
        <v>11</v>
      </c>
      <c r="D32" s="417">
        <f t="shared" si="0"/>
        <v>0</v>
      </c>
      <c r="E32" s="425"/>
      <c r="F32" s="409"/>
      <c r="G32" s="428"/>
      <c r="H32" s="408">
        <f>SUM(H33:H35)</f>
        <v>0</v>
      </c>
      <c r="I32" s="429">
        <f>SUM(I33:I35)</f>
        <v>0</v>
      </c>
      <c r="J32" s="414">
        <f>'Получивших сопровождение_!_'!E27</f>
        <v>0</v>
      </c>
      <c r="K32" s="414">
        <f>'Получивших сопровождение_!_'!M27</f>
        <v>0</v>
      </c>
      <c r="L32" s="414">
        <f>'Получивших сопровождение_!_'!U27</f>
        <v>0</v>
      </c>
      <c r="M32" s="414">
        <f>'Получивших сопровождение_!_'!AC27</f>
        <v>0</v>
      </c>
      <c r="N32" s="414">
        <f>'Получивших сопровождение_!_'!AK27</f>
        <v>0</v>
      </c>
      <c r="O32" s="414">
        <f>'Получивших сопровождение_!_'!AS27</f>
        <v>0</v>
      </c>
      <c r="P32" s="430">
        <f aca="true" t="shared" si="4" ref="P32:AB32">SUM(P33:P35)</f>
        <v>0</v>
      </c>
      <c r="Q32" s="408">
        <f t="shared" si="4"/>
        <v>0</v>
      </c>
      <c r="R32" s="408">
        <f t="shared" si="4"/>
        <v>0</v>
      </c>
      <c r="S32" s="408">
        <f t="shared" si="4"/>
        <v>0</v>
      </c>
      <c r="T32" s="408">
        <f t="shared" si="4"/>
        <v>0</v>
      </c>
      <c r="U32" s="408">
        <f t="shared" si="4"/>
        <v>0</v>
      </c>
      <c r="V32" s="408">
        <f t="shared" si="4"/>
        <v>0</v>
      </c>
      <c r="W32" s="408">
        <f t="shared" si="4"/>
        <v>0</v>
      </c>
      <c r="X32" s="431">
        <f t="shared" si="4"/>
        <v>0</v>
      </c>
      <c r="Y32" s="430">
        <f t="shared" si="4"/>
        <v>0</v>
      </c>
      <c r="Z32" s="429">
        <f t="shared" si="4"/>
        <v>0</v>
      </c>
      <c r="AA32" s="432">
        <f t="shared" si="4"/>
        <v>0</v>
      </c>
      <c r="AB32" s="432">
        <f t="shared" si="4"/>
        <v>0</v>
      </c>
      <c r="AC32" s="409"/>
      <c r="AD32" s="409"/>
      <c r="AE32" s="409"/>
      <c r="AF32" s="416"/>
      <c r="AG32" s="258">
        <f t="shared" si="1"/>
      </c>
      <c r="AH32" s="258">
        <f>IF(AND(J32&lt;=D32,K32&lt;=D32,L32&lt;=D32,M32&lt;=D32,N32&lt;=D32,O32&lt;=D32),"","не верно")</f>
      </c>
      <c r="AI32" s="187"/>
      <c r="AJ32" s="187"/>
      <c r="AK32" s="258">
        <f t="shared" si="3"/>
      </c>
    </row>
    <row r="33" spans="2:37" ht="12.75">
      <c r="B33" s="54" t="s">
        <v>56</v>
      </c>
      <c r="C33" s="80" t="s">
        <v>40</v>
      </c>
      <c r="D33" s="417">
        <f t="shared" si="0"/>
        <v>0</v>
      </c>
      <c r="E33" s="425"/>
      <c r="F33" s="409"/>
      <c r="G33" s="409"/>
      <c r="H33" s="404"/>
      <c r="I33" s="424"/>
      <c r="J33" s="414">
        <f>'Получивших сопровождение_!_'!E28</f>
        <v>0</v>
      </c>
      <c r="K33" s="414">
        <f>'Получивших сопровождение_!_'!M28</f>
        <v>0</v>
      </c>
      <c r="L33" s="414">
        <f>'Получивших сопровождение_!_'!U28</f>
        <v>0</v>
      </c>
      <c r="M33" s="414">
        <f>'Получивших сопровождение_!_'!AC28</f>
        <v>0</v>
      </c>
      <c r="N33" s="414">
        <f>'Получивших сопровождение_!_'!AK28</f>
        <v>0</v>
      </c>
      <c r="O33" s="414">
        <f>'Получивших сопровождение_!_'!AS28</f>
        <v>0</v>
      </c>
      <c r="P33" s="419"/>
      <c r="Q33" s="402"/>
      <c r="R33" s="402"/>
      <c r="S33" s="402"/>
      <c r="T33" s="402"/>
      <c r="U33" s="409"/>
      <c r="V33" s="409"/>
      <c r="W33" s="409"/>
      <c r="X33" s="416"/>
      <c r="Y33" s="419"/>
      <c r="Z33" s="420"/>
      <c r="AA33" s="427"/>
      <c r="AB33" s="419"/>
      <c r="AC33" s="409"/>
      <c r="AD33" s="409"/>
      <c r="AE33" s="409"/>
      <c r="AF33" s="416"/>
      <c r="AG33" s="258">
        <f t="shared" si="1"/>
      </c>
      <c r="AH33" s="258">
        <f>IF(AND(J33&lt;=D33,K33&lt;=D33,L33&lt;=D33,M33&lt;=D33,N33&lt;=D33,O33&lt;=D33),"","не верно")</f>
      </c>
      <c r="AI33" s="258">
        <f>IF(SUM(P33:X33)=D33,"","не верно")</f>
      </c>
      <c r="AJ33" s="258">
        <f>IF(Y33+Z33=D33,"","не верно")</f>
      </c>
      <c r="AK33" s="258">
        <f t="shared" si="3"/>
      </c>
    </row>
    <row r="34" spans="2:37" ht="12.75">
      <c r="B34" s="54" t="s">
        <v>57</v>
      </c>
      <c r="C34" s="80" t="s">
        <v>41</v>
      </c>
      <c r="D34" s="417">
        <f t="shared" si="0"/>
        <v>0</v>
      </c>
      <c r="E34" s="425"/>
      <c r="F34" s="409"/>
      <c r="G34" s="409"/>
      <c r="H34" s="404"/>
      <c r="I34" s="424"/>
      <c r="J34" s="414">
        <f>'Получивших сопровождение_!_'!E29</f>
        <v>0</v>
      </c>
      <c r="K34" s="414">
        <f>'Получивших сопровождение_!_'!M29</f>
        <v>0</v>
      </c>
      <c r="L34" s="414">
        <f>'Получивших сопровождение_!_'!U29</f>
        <v>0</v>
      </c>
      <c r="M34" s="414">
        <f>'Получивших сопровождение_!_'!AC29</f>
        <v>0</v>
      </c>
      <c r="N34" s="414">
        <f>'Получивших сопровождение_!_'!AK29</f>
        <v>0</v>
      </c>
      <c r="O34" s="414">
        <f>'Получивших сопровождение_!_'!AS29</f>
        <v>0</v>
      </c>
      <c r="P34" s="419"/>
      <c r="Q34" s="402"/>
      <c r="R34" s="402"/>
      <c r="S34" s="402"/>
      <c r="T34" s="402"/>
      <c r="U34" s="409"/>
      <c r="V34" s="409"/>
      <c r="W34" s="409"/>
      <c r="X34" s="416"/>
      <c r="Y34" s="419"/>
      <c r="Z34" s="420"/>
      <c r="AA34" s="427"/>
      <c r="AB34" s="423"/>
      <c r="AC34" s="409"/>
      <c r="AD34" s="409"/>
      <c r="AE34" s="409"/>
      <c r="AF34" s="416"/>
      <c r="AG34" s="258">
        <f t="shared" si="1"/>
      </c>
      <c r="AH34" s="258">
        <f>IF(AND(J34&lt;=D34,K34&lt;=D34,L34&lt;=D34,M34&lt;=D34,N34&lt;=D34,O34&lt;=D34),"","не верно")</f>
      </c>
      <c r="AI34" s="187"/>
      <c r="AJ34" s="187"/>
      <c r="AK34" s="258">
        <f t="shared" si="3"/>
      </c>
    </row>
    <row r="35" spans="2:37" ht="12.75">
      <c r="B35" s="54" t="s">
        <v>58</v>
      </c>
      <c r="C35" s="80" t="s">
        <v>39</v>
      </c>
      <c r="D35" s="417">
        <f t="shared" si="0"/>
        <v>0</v>
      </c>
      <c r="E35" s="425"/>
      <c r="F35" s="409"/>
      <c r="G35" s="409"/>
      <c r="H35" s="404"/>
      <c r="I35" s="424"/>
      <c r="J35" s="414">
        <f>'Получивших сопровождение_!_'!E30</f>
        <v>0</v>
      </c>
      <c r="K35" s="414">
        <f>'Получивших сопровождение_!_'!M30</f>
        <v>0</v>
      </c>
      <c r="L35" s="414">
        <f>'Получивших сопровождение_!_'!U30</f>
        <v>0</v>
      </c>
      <c r="M35" s="414">
        <f>'Получивших сопровождение_!_'!AC30</f>
        <v>0</v>
      </c>
      <c r="N35" s="414">
        <f>'Получивших сопровождение_!_'!AK30</f>
        <v>0</v>
      </c>
      <c r="O35" s="414">
        <f>'Получивших сопровождение_!_'!AS30</f>
        <v>0</v>
      </c>
      <c r="P35" s="425"/>
      <c r="Q35" s="409"/>
      <c r="R35" s="409"/>
      <c r="S35" s="409"/>
      <c r="T35" s="409"/>
      <c r="U35" s="409"/>
      <c r="V35" s="409"/>
      <c r="W35" s="409"/>
      <c r="X35" s="416"/>
      <c r="Y35" s="425"/>
      <c r="Z35" s="416"/>
      <c r="AA35" s="415"/>
      <c r="AB35" s="425"/>
      <c r="AC35" s="409"/>
      <c r="AD35" s="409"/>
      <c r="AE35" s="409"/>
      <c r="AF35" s="416"/>
      <c r="AG35" s="258">
        <f t="shared" si="1"/>
      </c>
      <c r="AH35" s="258"/>
      <c r="AI35" s="187"/>
      <c r="AJ35" s="187"/>
      <c r="AK35" s="187"/>
    </row>
    <row r="36" spans="2:37" ht="12.75" hidden="1">
      <c r="B36" s="48"/>
      <c r="C36" s="103" t="s">
        <v>79</v>
      </c>
      <c r="D36" s="417">
        <f>D43</f>
        <v>0</v>
      </c>
      <c r="E36" s="417">
        <f aca="true" t="shared" si="5" ref="E36:AF36">E43</f>
        <v>0</v>
      </c>
      <c r="F36" s="417">
        <f t="shared" si="5"/>
        <v>0</v>
      </c>
      <c r="G36" s="417">
        <f t="shared" si="5"/>
        <v>0</v>
      </c>
      <c r="H36" s="417">
        <f t="shared" si="5"/>
        <v>0</v>
      </c>
      <c r="I36" s="417">
        <f t="shared" si="5"/>
        <v>0</v>
      </c>
      <c r="J36" s="417">
        <f t="shared" si="5"/>
        <v>0</v>
      </c>
      <c r="K36" s="417">
        <f t="shared" si="5"/>
        <v>0</v>
      </c>
      <c r="L36" s="417">
        <f t="shared" si="5"/>
        <v>0</v>
      </c>
      <c r="M36" s="417">
        <f t="shared" si="5"/>
        <v>0</v>
      </c>
      <c r="N36" s="417">
        <f t="shared" si="5"/>
        <v>0</v>
      </c>
      <c r="O36" s="417">
        <f t="shared" si="5"/>
        <v>0</v>
      </c>
      <c r="P36" s="417">
        <f t="shared" si="5"/>
        <v>0</v>
      </c>
      <c r="Q36" s="417">
        <f t="shared" si="5"/>
        <v>0</v>
      </c>
      <c r="R36" s="417">
        <f t="shared" si="5"/>
        <v>0</v>
      </c>
      <c r="S36" s="417">
        <f t="shared" si="5"/>
        <v>0</v>
      </c>
      <c r="T36" s="417">
        <f t="shared" si="5"/>
        <v>0</v>
      </c>
      <c r="U36" s="417">
        <f t="shared" si="5"/>
        <v>0</v>
      </c>
      <c r="V36" s="417">
        <f t="shared" si="5"/>
        <v>0</v>
      </c>
      <c r="W36" s="417">
        <f t="shared" si="5"/>
        <v>0</v>
      </c>
      <c r="X36" s="417">
        <f t="shared" si="5"/>
        <v>0</v>
      </c>
      <c r="Y36" s="417">
        <f t="shared" si="5"/>
        <v>0</v>
      </c>
      <c r="Z36" s="417">
        <f t="shared" si="5"/>
        <v>0</v>
      </c>
      <c r="AA36" s="417">
        <f t="shared" si="5"/>
        <v>0</v>
      </c>
      <c r="AB36" s="417">
        <f t="shared" si="5"/>
        <v>0</v>
      </c>
      <c r="AC36" s="417">
        <f t="shared" si="5"/>
        <v>0</v>
      </c>
      <c r="AD36" s="417">
        <f t="shared" si="5"/>
        <v>0</v>
      </c>
      <c r="AE36" s="417">
        <f t="shared" si="5"/>
        <v>0</v>
      </c>
      <c r="AF36" s="417">
        <f t="shared" si="5"/>
        <v>0</v>
      </c>
      <c r="AG36" s="258">
        <f t="shared" si="1"/>
      </c>
      <c r="AH36" s="258">
        <f>IF(AND(J36&lt;=D36,K36&lt;=D36,L36&lt;=D36,M36&lt;=D36,N36&lt;=D36,O36&lt;=D36),"","не верно")</f>
      </c>
      <c r="AI36" s="258">
        <f>IF(SUM(P36:X36)=D36,"","не верно")</f>
      </c>
      <c r="AJ36" s="258">
        <f>IF(Y36+Z36=D36,"","не верно")</f>
      </c>
      <c r="AK36" s="258">
        <f>IF(OR(AND(D36=0,AB36=0),AND(D36&gt;0,AB36&gt;0)),"","не верно")</f>
      </c>
    </row>
    <row r="37" spans="2:37" ht="21.75" customHeight="1">
      <c r="B37" s="55">
        <v>4</v>
      </c>
      <c r="C37" s="103" t="s">
        <v>12</v>
      </c>
      <c r="D37" s="417">
        <f t="shared" si="0"/>
        <v>0</v>
      </c>
      <c r="E37" s="419"/>
      <c r="F37" s="402"/>
      <c r="G37" s="402"/>
      <c r="H37" s="409"/>
      <c r="I37" s="424"/>
      <c r="J37" s="414">
        <f>'Получивших сопровождение_!_'!E32</f>
        <v>0</v>
      </c>
      <c r="K37" s="414">
        <f>'Получивших сопровождение_!_'!M32</f>
        <v>0</v>
      </c>
      <c r="L37" s="414">
        <f>'Получивших сопровождение_!_'!U32</f>
        <v>0</v>
      </c>
      <c r="M37" s="414">
        <f>'Получивших сопровождение_!_'!AC32</f>
        <v>0</v>
      </c>
      <c r="N37" s="414">
        <f>'Получивших сопровождение_!_'!AK32</f>
        <v>0</v>
      </c>
      <c r="O37" s="414">
        <f>'Получивших сопровождение_!_'!AS32</f>
        <v>0</v>
      </c>
      <c r="P37" s="423"/>
      <c r="Q37" s="409"/>
      <c r="R37" s="409"/>
      <c r="S37" s="409"/>
      <c r="T37" s="409"/>
      <c r="U37" s="409"/>
      <c r="V37" s="405"/>
      <c r="W37" s="409"/>
      <c r="X37" s="424"/>
      <c r="Y37" s="418"/>
      <c r="Z37" s="420"/>
      <c r="AA37" s="427"/>
      <c r="AB37" s="423"/>
      <c r="AC37" s="409"/>
      <c r="AD37" s="409"/>
      <c r="AE37" s="404"/>
      <c r="AF37" s="424"/>
      <c r="AG37" s="258">
        <f aca="true" t="shared" si="6" ref="AG37:AG48">IF(F37&lt;=E37,"","не верно")</f>
      </c>
      <c r="AH37" s="258">
        <f aca="true" t="shared" si="7" ref="AH37:AH48">IF(AND(J37&lt;=D37,K37&lt;=D37,L37&lt;=D37,M37&lt;=D37,N37&lt;=D37,O37&lt;=D37),"","не верно")</f>
      </c>
      <c r="AI37" s="258">
        <f aca="true" t="shared" si="8" ref="AI37:AI48">IF(SUM(P37:X37)=D37,"","не верно")</f>
      </c>
      <c r="AJ37" s="258">
        <f aca="true" t="shared" si="9" ref="AJ37:AJ48">IF(Y37+Z37=D37,"","не верно")</f>
      </c>
      <c r="AK37" s="258">
        <f aca="true" t="shared" si="10" ref="AK37:AK48">IF(OR(AND(D37=0,AB37=0),AND(D37&gt;0,AB37&gt;0)),"","не верно")</f>
      </c>
    </row>
    <row r="38" spans="2:37" ht="15" customHeight="1">
      <c r="B38" s="55">
        <v>5</v>
      </c>
      <c r="C38" s="103" t="s">
        <v>13</v>
      </c>
      <c r="D38" s="417">
        <f t="shared" si="0"/>
        <v>0</v>
      </c>
      <c r="E38" s="419"/>
      <c r="F38" s="402"/>
      <c r="G38" s="402"/>
      <c r="H38" s="409"/>
      <c r="I38" s="416"/>
      <c r="J38" s="414">
        <f>'Получивших сопровождение_!_'!E33</f>
        <v>0</v>
      </c>
      <c r="K38" s="414">
        <f>'Получивших сопровождение_!_'!M33</f>
        <v>0</v>
      </c>
      <c r="L38" s="414">
        <f>'Получивших сопровождение_!_'!U33</f>
        <v>0</v>
      </c>
      <c r="M38" s="414">
        <f>'Получивших сопровождение_!_'!AC33</f>
        <v>0</v>
      </c>
      <c r="N38" s="414">
        <f>'Получивших сопровождение_!_'!AK33</f>
        <v>0</v>
      </c>
      <c r="O38" s="414">
        <f>'Получивших сопровождение_!_'!AS33</f>
        <v>0</v>
      </c>
      <c r="P38" s="419"/>
      <c r="Q38" s="402"/>
      <c r="R38" s="402"/>
      <c r="S38" s="404"/>
      <c r="T38" s="402"/>
      <c r="U38" s="409"/>
      <c r="V38" s="402"/>
      <c r="W38" s="404"/>
      <c r="X38" s="420"/>
      <c r="Y38" s="419"/>
      <c r="Z38" s="420"/>
      <c r="AA38" s="421"/>
      <c r="AB38" s="419"/>
      <c r="AC38" s="405"/>
      <c r="AD38" s="405"/>
      <c r="AE38" s="404"/>
      <c r="AF38" s="424"/>
      <c r="AG38" s="258">
        <f t="shared" si="6"/>
      </c>
      <c r="AH38" s="258">
        <f t="shared" si="7"/>
      </c>
      <c r="AI38" s="258">
        <f t="shared" si="8"/>
      </c>
      <c r="AJ38" s="258">
        <f t="shared" si="9"/>
      </c>
      <c r="AK38" s="258">
        <f t="shared" si="10"/>
      </c>
    </row>
    <row r="39" spans="2:37" ht="12.75">
      <c r="B39" s="55">
        <v>6</v>
      </c>
      <c r="C39" s="103" t="s">
        <v>33</v>
      </c>
      <c r="D39" s="417">
        <f t="shared" si="0"/>
        <v>0</v>
      </c>
      <c r="E39" s="419"/>
      <c r="F39" s="402"/>
      <c r="G39" s="402"/>
      <c r="H39" s="409"/>
      <c r="I39" s="416"/>
      <c r="J39" s="414">
        <f>'Получивших сопровождение_!_'!E34</f>
        <v>0</v>
      </c>
      <c r="K39" s="414">
        <f>'Получивших сопровождение_!_'!M34</f>
        <v>0</v>
      </c>
      <c r="L39" s="414">
        <f>'Получивших сопровождение_!_'!U34</f>
        <v>0</v>
      </c>
      <c r="M39" s="414">
        <f>'Получивших сопровождение_!_'!AC34</f>
        <v>0</v>
      </c>
      <c r="N39" s="414">
        <f>'Получивших сопровождение_!_'!AK34</f>
        <v>0</v>
      </c>
      <c r="O39" s="414">
        <f>'Получивших сопровождение_!_'!AS34</f>
        <v>0</v>
      </c>
      <c r="P39" s="419"/>
      <c r="Q39" s="402"/>
      <c r="R39" s="405"/>
      <c r="S39" s="404"/>
      <c r="T39" s="405"/>
      <c r="U39" s="409"/>
      <c r="V39" s="405"/>
      <c r="W39" s="404"/>
      <c r="X39" s="422"/>
      <c r="Y39" s="418"/>
      <c r="Z39" s="420"/>
      <c r="AA39" s="421"/>
      <c r="AB39" s="419"/>
      <c r="AC39" s="405"/>
      <c r="AD39" s="405"/>
      <c r="AE39" s="404"/>
      <c r="AF39" s="424"/>
      <c r="AG39" s="258">
        <f t="shared" si="6"/>
      </c>
      <c r="AH39" s="258">
        <f t="shared" si="7"/>
      </c>
      <c r="AI39" s="258">
        <f t="shared" si="8"/>
      </c>
      <c r="AJ39" s="258">
        <f t="shared" si="9"/>
      </c>
      <c r="AK39" s="258">
        <f t="shared" si="10"/>
      </c>
    </row>
    <row r="40" spans="2:37" ht="12.75">
      <c r="B40" s="55">
        <v>7</v>
      </c>
      <c r="C40" s="103" t="s">
        <v>14</v>
      </c>
      <c r="D40" s="417">
        <f t="shared" si="0"/>
        <v>0</v>
      </c>
      <c r="E40" s="425"/>
      <c r="F40" s="409"/>
      <c r="G40" s="402"/>
      <c r="H40" s="404"/>
      <c r="I40" s="416"/>
      <c r="J40" s="414">
        <f>'Получивших сопровождение_!_'!E35</f>
        <v>0</v>
      </c>
      <c r="K40" s="414">
        <f>'Получивших сопровождение_!_'!M35</f>
        <v>0</v>
      </c>
      <c r="L40" s="414">
        <f>'Получивших сопровождение_!_'!U35</f>
        <v>0</v>
      </c>
      <c r="M40" s="414">
        <f>'Получивших сопровождение_!_'!AC35</f>
        <v>0</v>
      </c>
      <c r="N40" s="414">
        <f>'Получивших сопровождение_!_'!AK35</f>
        <v>0</v>
      </c>
      <c r="O40" s="414">
        <f>'Получивших сопровождение_!_'!AS35</f>
        <v>0</v>
      </c>
      <c r="P40" s="419"/>
      <c r="Q40" s="402"/>
      <c r="R40" s="405"/>
      <c r="S40" s="409"/>
      <c r="T40" s="405"/>
      <c r="U40" s="402"/>
      <c r="V40" s="405"/>
      <c r="W40" s="405"/>
      <c r="X40" s="422"/>
      <c r="Y40" s="418"/>
      <c r="Z40" s="420"/>
      <c r="AA40" s="427"/>
      <c r="AB40" s="419"/>
      <c r="AC40" s="405"/>
      <c r="AD40" s="405"/>
      <c r="AE40" s="409"/>
      <c r="AF40" s="416"/>
      <c r="AG40" s="258">
        <f t="shared" si="6"/>
      </c>
      <c r="AH40" s="258">
        <f t="shared" si="7"/>
      </c>
      <c r="AI40" s="258">
        <f t="shared" si="8"/>
      </c>
      <c r="AJ40" s="258">
        <f t="shared" si="9"/>
      </c>
      <c r="AK40" s="258">
        <f t="shared" si="10"/>
      </c>
    </row>
    <row r="41" spans="2:37" ht="12.75" hidden="1">
      <c r="B41" s="55"/>
      <c r="C41" s="103" t="s">
        <v>94</v>
      </c>
      <c r="D41" s="417">
        <f>D46</f>
        <v>0</v>
      </c>
      <c r="E41" s="417">
        <f aca="true" t="shared" si="11" ref="E41:AF41">E46</f>
        <v>0</v>
      </c>
      <c r="F41" s="417">
        <f t="shared" si="11"/>
        <v>0</v>
      </c>
      <c r="G41" s="417">
        <f t="shared" si="11"/>
        <v>0</v>
      </c>
      <c r="H41" s="417">
        <f t="shared" si="11"/>
        <v>0</v>
      </c>
      <c r="I41" s="417">
        <f t="shared" si="11"/>
        <v>0</v>
      </c>
      <c r="J41" s="417">
        <f t="shared" si="11"/>
        <v>0</v>
      </c>
      <c r="K41" s="417">
        <f t="shared" si="11"/>
        <v>0</v>
      </c>
      <c r="L41" s="417">
        <f t="shared" si="11"/>
        <v>0</v>
      </c>
      <c r="M41" s="417">
        <f t="shared" si="11"/>
        <v>0</v>
      </c>
      <c r="N41" s="417">
        <f t="shared" si="11"/>
        <v>0</v>
      </c>
      <c r="O41" s="417">
        <f t="shared" si="11"/>
        <v>0</v>
      </c>
      <c r="P41" s="417">
        <f t="shared" si="11"/>
        <v>0</v>
      </c>
      <c r="Q41" s="417">
        <f t="shared" si="11"/>
        <v>0</v>
      </c>
      <c r="R41" s="417">
        <f t="shared" si="11"/>
        <v>0</v>
      </c>
      <c r="S41" s="417">
        <f t="shared" si="11"/>
        <v>0</v>
      </c>
      <c r="T41" s="417">
        <f t="shared" si="11"/>
        <v>0</v>
      </c>
      <c r="U41" s="417">
        <f t="shared" si="11"/>
        <v>0</v>
      </c>
      <c r="V41" s="417">
        <f t="shared" si="11"/>
        <v>0</v>
      </c>
      <c r="W41" s="417">
        <f t="shared" si="11"/>
        <v>0</v>
      </c>
      <c r="X41" s="417">
        <f t="shared" si="11"/>
        <v>0</v>
      </c>
      <c r="Y41" s="417">
        <f t="shared" si="11"/>
        <v>0</v>
      </c>
      <c r="Z41" s="417">
        <f t="shared" si="11"/>
        <v>0</v>
      </c>
      <c r="AA41" s="417">
        <f t="shared" si="11"/>
        <v>0</v>
      </c>
      <c r="AB41" s="417">
        <f t="shared" si="11"/>
        <v>0</v>
      </c>
      <c r="AC41" s="417">
        <f t="shared" si="11"/>
        <v>0</v>
      </c>
      <c r="AD41" s="417">
        <f t="shared" si="11"/>
        <v>0</v>
      </c>
      <c r="AE41" s="417">
        <f t="shared" si="11"/>
        <v>0</v>
      </c>
      <c r="AF41" s="417">
        <f t="shared" si="11"/>
        <v>0</v>
      </c>
      <c r="AG41" s="258">
        <f t="shared" si="6"/>
      </c>
      <c r="AH41" s="258">
        <f t="shared" si="7"/>
      </c>
      <c r="AI41" s="258">
        <f t="shared" si="8"/>
      </c>
      <c r="AJ41" s="258">
        <f t="shared" si="9"/>
      </c>
      <c r="AK41" s="258">
        <f t="shared" si="10"/>
      </c>
    </row>
    <row r="42" spans="2:37" ht="12.75">
      <c r="B42" s="55">
        <v>8</v>
      </c>
      <c r="C42" s="103" t="s">
        <v>83</v>
      </c>
      <c r="D42" s="417">
        <f t="shared" si="0"/>
        <v>0</v>
      </c>
      <c r="E42" s="433"/>
      <c r="F42" s="434"/>
      <c r="G42" s="434"/>
      <c r="H42" s="435"/>
      <c r="I42" s="436"/>
      <c r="J42" s="414">
        <f>'Получивших сопровождение_!_'!E37</f>
        <v>0</v>
      </c>
      <c r="K42" s="414">
        <f>'Получивших сопровождение_!_'!M37</f>
        <v>0</v>
      </c>
      <c r="L42" s="414">
        <f>'Получивших сопровождение_!_'!U37</f>
        <v>0</v>
      </c>
      <c r="M42" s="414">
        <f>'Получивших сопровождение_!_'!AC37</f>
        <v>0</v>
      </c>
      <c r="N42" s="414">
        <f>'Получивших сопровождение_!_'!AK37</f>
        <v>0</v>
      </c>
      <c r="O42" s="414">
        <f>'Получивших сопровождение_!_'!AS37</f>
        <v>0</v>
      </c>
      <c r="P42" s="433"/>
      <c r="Q42" s="434"/>
      <c r="R42" s="434"/>
      <c r="S42" s="434"/>
      <c r="T42" s="434"/>
      <c r="U42" s="437"/>
      <c r="V42" s="434"/>
      <c r="W42" s="434"/>
      <c r="X42" s="436"/>
      <c r="Y42" s="438"/>
      <c r="Z42" s="439"/>
      <c r="AA42" s="440"/>
      <c r="AB42" s="441"/>
      <c r="AC42" s="409"/>
      <c r="AD42" s="409"/>
      <c r="AE42" s="409"/>
      <c r="AF42" s="416"/>
      <c r="AG42" s="258">
        <f t="shared" si="6"/>
      </c>
      <c r="AH42" s="258">
        <f t="shared" si="7"/>
      </c>
      <c r="AI42" s="258">
        <f t="shared" si="8"/>
      </c>
      <c r="AJ42" s="258">
        <f t="shared" si="9"/>
      </c>
      <c r="AK42" s="258">
        <f t="shared" si="10"/>
      </c>
    </row>
    <row r="43" spans="2:37" ht="12.75">
      <c r="B43" s="55">
        <v>9</v>
      </c>
      <c r="C43" s="103" t="s">
        <v>79</v>
      </c>
      <c r="D43" s="417">
        <f t="shared" si="0"/>
        <v>0</v>
      </c>
      <c r="E43" s="419"/>
      <c r="F43" s="402"/>
      <c r="G43" s="402"/>
      <c r="H43" s="409"/>
      <c r="I43" s="424"/>
      <c r="J43" s="414"/>
      <c r="K43" s="414"/>
      <c r="L43" s="414"/>
      <c r="M43" s="414"/>
      <c r="N43" s="414"/>
      <c r="O43" s="414"/>
      <c r="P43" s="419"/>
      <c r="Q43" s="402"/>
      <c r="R43" s="405"/>
      <c r="S43" s="402"/>
      <c r="T43" s="405"/>
      <c r="U43" s="402"/>
      <c r="V43" s="405"/>
      <c r="W43" s="405"/>
      <c r="X43" s="424"/>
      <c r="Y43" s="418"/>
      <c r="Z43" s="420"/>
      <c r="AA43" s="427"/>
      <c r="AB43" s="419"/>
      <c r="AC43" s="409"/>
      <c r="AD43" s="409"/>
      <c r="AE43" s="409"/>
      <c r="AF43" s="416"/>
      <c r="AG43" s="258">
        <f t="shared" si="6"/>
      </c>
      <c r="AH43" s="258">
        <f t="shared" si="7"/>
      </c>
      <c r="AI43" s="258">
        <f t="shared" si="8"/>
      </c>
      <c r="AJ43" s="258">
        <f t="shared" si="9"/>
      </c>
      <c r="AK43" s="258">
        <f t="shared" si="10"/>
      </c>
    </row>
    <row r="44" spans="2:37" ht="12.75">
      <c r="B44" s="54" t="s">
        <v>358</v>
      </c>
      <c r="C44" s="80" t="s">
        <v>40</v>
      </c>
      <c r="D44" s="417">
        <f t="shared" si="0"/>
        <v>0</v>
      </c>
      <c r="E44" s="419"/>
      <c r="F44" s="402"/>
      <c r="G44" s="402"/>
      <c r="H44" s="409"/>
      <c r="I44" s="424"/>
      <c r="J44" s="414"/>
      <c r="K44" s="414"/>
      <c r="L44" s="414"/>
      <c r="M44" s="414"/>
      <c r="N44" s="414"/>
      <c r="O44" s="414"/>
      <c r="P44" s="419"/>
      <c r="Q44" s="402"/>
      <c r="R44" s="405"/>
      <c r="S44" s="402"/>
      <c r="T44" s="405"/>
      <c r="U44" s="402"/>
      <c r="V44" s="405"/>
      <c r="W44" s="405"/>
      <c r="X44" s="424"/>
      <c r="Y44" s="418"/>
      <c r="Z44" s="420"/>
      <c r="AA44" s="427"/>
      <c r="AB44" s="419"/>
      <c r="AC44" s="409"/>
      <c r="AD44" s="409"/>
      <c r="AE44" s="409"/>
      <c r="AF44" s="416"/>
      <c r="AG44" s="258">
        <f t="shared" si="6"/>
      </c>
      <c r="AH44" s="258">
        <f t="shared" si="7"/>
      </c>
      <c r="AI44" s="258">
        <f t="shared" si="8"/>
      </c>
      <c r="AJ44" s="258">
        <f t="shared" si="9"/>
      </c>
      <c r="AK44" s="258">
        <f t="shared" si="10"/>
      </c>
    </row>
    <row r="45" spans="2:37" ht="12.75">
      <c r="B45" s="54" t="s">
        <v>359</v>
      </c>
      <c r="C45" s="80" t="s">
        <v>41</v>
      </c>
      <c r="D45" s="417">
        <f t="shared" si="0"/>
        <v>0</v>
      </c>
      <c r="E45" s="419"/>
      <c r="F45" s="402"/>
      <c r="G45" s="402"/>
      <c r="H45" s="409"/>
      <c r="I45" s="424"/>
      <c r="J45" s="414"/>
      <c r="K45" s="414"/>
      <c r="L45" s="414"/>
      <c r="M45" s="414"/>
      <c r="N45" s="414"/>
      <c r="O45" s="414"/>
      <c r="P45" s="419"/>
      <c r="Q45" s="402"/>
      <c r="R45" s="405"/>
      <c r="S45" s="402"/>
      <c r="T45" s="405"/>
      <c r="U45" s="402"/>
      <c r="V45" s="405"/>
      <c r="W45" s="405"/>
      <c r="X45" s="424"/>
      <c r="Y45" s="418"/>
      <c r="Z45" s="420"/>
      <c r="AA45" s="427"/>
      <c r="AB45" s="419"/>
      <c r="AC45" s="409"/>
      <c r="AD45" s="409"/>
      <c r="AE45" s="434"/>
      <c r="AF45" s="436"/>
      <c r="AG45" s="258">
        <f t="shared" si="6"/>
      </c>
      <c r="AH45" s="258">
        <f t="shared" si="7"/>
      </c>
      <c r="AI45" s="258">
        <f t="shared" si="8"/>
      </c>
      <c r="AJ45" s="258">
        <f t="shared" si="9"/>
      </c>
      <c r="AK45" s="258">
        <f t="shared" si="10"/>
      </c>
    </row>
    <row r="46" spans="2:37" ht="12.75">
      <c r="B46" s="55">
        <v>10</v>
      </c>
      <c r="C46" s="103" t="s">
        <v>94</v>
      </c>
      <c r="D46" s="417">
        <f t="shared" si="0"/>
        <v>0</v>
      </c>
      <c r="E46" s="425"/>
      <c r="F46" s="409"/>
      <c r="G46" s="409"/>
      <c r="H46" s="404"/>
      <c r="I46" s="416"/>
      <c r="J46" s="414"/>
      <c r="K46" s="414"/>
      <c r="L46" s="414"/>
      <c r="M46" s="414"/>
      <c r="N46" s="414"/>
      <c r="O46" s="414"/>
      <c r="P46" s="425"/>
      <c r="Q46" s="404"/>
      <c r="R46" s="404"/>
      <c r="S46" s="402"/>
      <c r="T46" s="409"/>
      <c r="U46" s="409"/>
      <c r="V46" s="409"/>
      <c r="W46" s="409"/>
      <c r="X46" s="416"/>
      <c r="Y46" s="418"/>
      <c r="Z46" s="420"/>
      <c r="AA46" s="427"/>
      <c r="AB46" s="419"/>
      <c r="AC46" s="409"/>
      <c r="AD46" s="409"/>
      <c r="AE46" s="409"/>
      <c r="AF46" s="416"/>
      <c r="AG46" s="258">
        <f t="shared" si="6"/>
      </c>
      <c r="AH46" s="258">
        <f t="shared" si="7"/>
      </c>
      <c r="AI46" s="258">
        <f t="shared" si="8"/>
      </c>
      <c r="AJ46" s="258">
        <f t="shared" si="9"/>
      </c>
      <c r="AK46" s="258">
        <f t="shared" si="10"/>
      </c>
    </row>
    <row r="47" spans="2:37" ht="12.75">
      <c r="B47" s="54" t="s">
        <v>356</v>
      </c>
      <c r="C47" s="80" t="s">
        <v>40</v>
      </c>
      <c r="D47" s="417">
        <f t="shared" si="0"/>
        <v>0</v>
      </c>
      <c r="E47" s="425"/>
      <c r="F47" s="409"/>
      <c r="G47" s="409"/>
      <c r="H47" s="404"/>
      <c r="I47" s="416"/>
      <c r="J47" s="414"/>
      <c r="K47" s="414"/>
      <c r="L47" s="414"/>
      <c r="M47" s="414"/>
      <c r="N47" s="414"/>
      <c r="O47" s="414"/>
      <c r="P47" s="425"/>
      <c r="Q47" s="404"/>
      <c r="R47" s="404"/>
      <c r="S47" s="402"/>
      <c r="T47" s="409"/>
      <c r="U47" s="409"/>
      <c r="V47" s="409"/>
      <c r="W47" s="409"/>
      <c r="X47" s="416"/>
      <c r="Y47" s="418"/>
      <c r="Z47" s="420"/>
      <c r="AA47" s="427"/>
      <c r="AB47" s="419"/>
      <c r="AC47" s="409"/>
      <c r="AD47" s="409"/>
      <c r="AE47" s="409"/>
      <c r="AF47" s="416"/>
      <c r="AG47" s="258">
        <f t="shared" si="6"/>
      </c>
      <c r="AH47" s="258">
        <f t="shared" si="7"/>
      </c>
      <c r="AI47" s="258">
        <f t="shared" si="8"/>
      </c>
      <c r="AJ47" s="258">
        <f t="shared" si="9"/>
      </c>
      <c r="AK47" s="258">
        <f t="shared" si="10"/>
      </c>
    </row>
    <row r="48" spans="2:37" ht="12.75">
      <c r="B48" s="54" t="s">
        <v>357</v>
      </c>
      <c r="C48" s="80" t="s">
        <v>41</v>
      </c>
      <c r="D48" s="417">
        <f t="shared" si="0"/>
        <v>0</v>
      </c>
      <c r="E48" s="425"/>
      <c r="F48" s="409"/>
      <c r="G48" s="409"/>
      <c r="H48" s="404"/>
      <c r="I48" s="416"/>
      <c r="J48" s="414"/>
      <c r="K48" s="414"/>
      <c r="L48" s="414"/>
      <c r="M48" s="414"/>
      <c r="N48" s="414"/>
      <c r="O48" s="414"/>
      <c r="P48" s="425"/>
      <c r="Q48" s="404"/>
      <c r="R48" s="404"/>
      <c r="S48" s="402"/>
      <c r="T48" s="409"/>
      <c r="U48" s="409"/>
      <c r="V48" s="409"/>
      <c r="W48" s="409"/>
      <c r="X48" s="416"/>
      <c r="Y48" s="418"/>
      <c r="Z48" s="420"/>
      <c r="AA48" s="427"/>
      <c r="AB48" s="419"/>
      <c r="AC48" s="409"/>
      <c r="AD48" s="409"/>
      <c r="AE48" s="409"/>
      <c r="AF48" s="416"/>
      <c r="AG48" s="258">
        <f t="shared" si="6"/>
      </c>
      <c r="AH48" s="258">
        <f t="shared" si="7"/>
      </c>
      <c r="AI48" s="258">
        <f t="shared" si="8"/>
      </c>
      <c r="AJ48" s="258">
        <f t="shared" si="9"/>
      </c>
      <c r="AK48" s="258">
        <f t="shared" si="10"/>
      </c>
    </row>
    <row r="49" spans="2:32" s="187" customFormat="1" ht="12.75">
      <c r="B49" s="264"/>
      <c r="C49" s="265"/>
      <c r="D49" s="266"/>
      <c r="E49" s="261"/>
      <c r="F49" s="261"/>
      <c r="G49" s="261"/>
      <c r="H49" s="262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</row>
    <row r="50" spans="2:36" ht="12.75">
      <c r="B50" s="264"/>
      <c r="C50" s="265"/>
      <c r="D50" s="266"/>
      <c r="E50" s="261"/>
      <c r="F50" s="261"/>
      <c r="G50" s="261"/>
      <c r="H50" s="262"/>
      <c r="I50" s="261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1"/>
      <c r="AC50" s="261"/>
      <c r="AD50" s="261"/>
      <c r="AE50" s="261"/>
      <c r="AF50" s="261"/>
      <c r="AG50" s="187"/>
      <c r="AH50" s="187"/>
      <c r="AI50" s="187"/>
      <c r="AJ50" s="187"/>
    </row>
    <row r="51" spans="2:28" ht="26.25" customHeight="1">
      <c r="B51" s="473" t="s">
        <v>261</v>
      </c>
      <c r="C51" s="456" t="s">
        <v>76</v>
      </c>
      <c r="D51" s="456"/>
      <c r="E51" s="268" t="str">
        <f aca="true" t="shared" si="12" ref="E51:Z51">IF(AND(SUM(E16:E30)=0,E15=0),"",IF(AND(E15&lt;=SUM(E16:E30),E15&gt;=MAX(E16:E30)),"да",IF(AND(COUNTIF(E16:E30,"&gt;0")=1,SUM(E16:E30)=E15),"Да"," не верно")))</f>
        <v>да</v>
      </c>
      <c r="F51" s="268" t="str">
        <f t="shared" si="12"/>
        <v>да</v>
      </c>
      <c r="G51" s="268" t="str">
        <f t="shared" si="12"/>
        <v>да</v>
      </c>
      <c r="H51" s="268" t="str">
        <f t="shared" si="12"/>
        <v>да</v>
      </c>
      <c r="I51" s="268" t="str">
        <f t="shared" si="12"/>
        <v>да</v>
      </c>
      <c r="J51" s="268">
        <f t="shared" si="12"/>
      </c>
      <c r="K51" s="268" t="str">
        <f t="shared" si="12"/>
        <v>да</v>
      </c>
      <c r="L51" s="268" t="str">
        <f t="shared" si="12"/>
        <v>да</v>
      </c>
      <c r="M51" s="268">
        <f t="shared" si="12"/>
      </c>
      <c r="N51" s="268" t="str">
        <f t="shared" si="12"/>
        <v>да</v>
      </c>
      <c r="O51" s="268">
        <f t="shared" si="12"/>
      </c>
      <c r="P51" s="268" t="str">
        <f t="shared" si="12"/>
        <v>да</v>
      </c>
      <c r="Q51" s="268" t="str">
        <f t="shared" si="12"/>
        <v>да</v>
      </c>
      <c r="R51" s="268">
        <f t="shared" si="12"/>
      </c>
      <c r="S51" s="268" t="str">
        <f t="shared" si="12"/>
        <v>да</v>
      </c>
      <c r="T51" s="268">
        <f t="shared" si="12"/>
      </c>
      <c r="U51" s="268">
        <f t="shared" si="12"/>
      </c>
      <c r="V51" s="268">
        <f t="shared" si="12"/>
      </c>
      <c r="W51" s="268">
        <f t="shared" si="12"/>
      </c>
      <c r="X51" s="268" t="str">
        <f t="shared" si="12"/>
        <v>да</v>
      </c>
      <c r="Y51" s="268" t="str">
        <f t="shared" si="12"/>
        <v>да</v>
      </c>
      <c r="Z51" s="268" t="str">
        <f t="shared" si="12"/>
        <v>да</v>
      </c>
      <c r="AA51" s="357"/>
      <c r="AB51" s="268" t="str">
        <f>IF(AND(SUM(AB16:AB30)=0,AB15=0),"",IF(AND(AB15&lt;=SUM(AB16:AB30),AB15&gt;=MAX(AB16:AB30)),"да",IF(AND(COUNTIF(AB16:AB30,"&gt;0")=1,SUM(AB16:AB30)=AB15),"Да"," не верно")))</f>
        <v>да</v>
      </c>
    </row>
    <row r="52" spans="2:28" ht="26.25" customHeight="1">
      <c r="B52" s="473"/>
      <c r="C52" s="455" t="s">
        <v>77</v>
      </c>
      <c r="D52" s="455"/>
      <c r="E52" s="268">
        <f aca="true" t="shared" si="13" ref="E52:Z52">IF(SUM(E15:E30)&gt;0,SUM(E16:E30)-E15,"")</f>
        <v>30</v>
      </c>
      <c r="F52" s="268">
        <f t="shared" si="13"/>
        <v>5</v>
      </c>
      <c r="G52" s="268">
        <f t="shared" si="13"/>
        <v>0</v>
      </c>
      <c r="H52" s="268">
        <f t="shared" si="13"/>
        <v>133</v>
      </c>
      <c r="I52" s="268">
        <f t="shared" si="13"/>
        <v>0</v>
      </c>
      <c r="J52" s="268">
        <f t="shared" si="13"/>
      </c>
      <c r="K52" s="268">
        <f t="shared" si="13"/>
        <v>0</v>
      </c>
      <c r="L52" s="268">
        <f t="shared" si="13"/>
        <v>0</v>
      </c>
      <c r="M52" s="268">
        <f t="shared" si="13"/>
      </c>
      <c r="N52" s="268">
        <f t="shared" si="13"/>
        <v>0</v>
      </c>
      <c r="O52" s="268">
        <f t="shared" si="13"/>
      </c>
      <c r="P52" s="268">
        <f t="shared" si="13"/>
        <v>0</v>
      </c>
      <c r="Q52" s="268">
        <f t="shared" si="13"/>
        <v>0</v>
      </c>
      <c r="R52" s="268">
        <f t="shared" si="13"/>
      </c>
      <c r="S52" s="268">
        <f t="shared" si="13"/>
        <v>0</v>
      </c>
      <c r="T52" s="268">
        <f t="shared" si="13"/>
      </c>
      <c r="U52" s="268">
        <f t="shared" si="13"/>
      </c>
      <c r="V52" s="268">
        <f t="shared" si="13"/>
      </c>
      <c r="W52" s="268">
        <f t="shared" si="13"/>
      </c>
      <c r="X52" s="268">
        <f t="shared" si="13"/>
        <v>6</v>
      </c>
      <c r="Y52" s="268">
        <f t="shared" si="13"/>
        <v>0</v>
      </c>
      <c r="Z52" s="268">
        <f t="shared" si="13"/>
        <v>1</v>
      </c>
      <c r="AA52" s="357"/>
      <c r="AB52" s="268">
        <f>SUM(AB16:AB30)-AB15</f>
        <v>0</v>
      </c>
    </row>
    <row r="53" spans="2:28" ht="24.75" customHeight="1">
      <c r="B53" s="473"/>
      <c r="C53" s="456" t="s">
        <v>337</v>
      </c>
      <c r="D53" s="456"/>
      <c r="E53" s="268">
        <f aca="true" t="shared" si="14" ref="E53:Z53">IF(SUM(E31:E48)=0,"",IF(AND(SUM(E31:E48)&gt;0,E15=0),"да","не верно"))</f>
      </c>
      <c r="F53" s="268">
        <f t="shared" si="14"/>
      </c>
      <c r="G53" s="268">
        <f t="shared" si="14"/>
      </c>
      <c r="H53" s="268">
        <f t="shared" si="14"/>
      </c>
      <c r="I53" s="268">
        <f t="shared" si="14"/>
      </c>
      <c r="J53" s="268">
        <f t="shared" si="14"/>
      </c>
      <c r="K53" s="268">
        <f t="shared" si="14"/>
      </c>
      <c r="L53" s="268">
        <f t="shared" si="14"/>
      </c>
      <c r="M53" s="268">
        <f t="shared" si="14"/>
      </c>
      <c r="N53" s="268">
        <f t="shared" si="14"/>
      </c>
      <c r="O53" s="268">
        <f t="shared" si="14"/>
      </c>
      <c r="P53" s="268">
        <f t="shared" si="14"/>
      </c>
      <c r="Q53" s="268">
        <f t="shared" si="14"/>
      </c>
      <c r="R53" s="268">
        <f t="shared" si="14"/>
      </c>
      <c r="S53" s="268">
        <f t="shared" si="14"/>
      </c>
      <c r="T53" s="268">
        <f t="shared" si="14"/>
      </c>
      <c r="U53" s="268">
        <f t="shared" si="14"/>
      </c>
      <c r="V53" s="268">
        <f t="shared" si="14"/>
      </c>
      <c r="W53" s="268">
        <f t="shared" si="14"/>
      </c>
      <c r="X53" s="268">
        <f t="shared" si="14"/>
      </c>
      <c r="Y53" s="268">
        <f t="shared" si="14"/>
      </c>
      <c r="Z53" s="268">
        <f t="shared" si="14"/>
      </c>
      <c r="AA53" s="357"/>
      <c r="AB53" s="268" t="str">
        <f>IF(SUM(AB31:AB40)=0,"да",IF(AND(SUM(AB31:AB40)&gt;0,AB15=0),"верно","не верно"))</f>
        <v>да</v>
      </c>
    </row>
    <row r="54" spans="2:32" s="14" customFormat="1" ht="16.5" customHeight="1">
      <c r="B54" s="17"/>
      <c r="C54" s="18"/>
      <c r="D54" s="19"/>
      <c r="E54" s="19"/>
      <c r="F54" s="267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4:26" ht="12.75" customHeight="1">
      <c r="D55" s="1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4:9" ht="12.75">
      <c r="D56" s="28" t="s">
        <v>348</v>
      </c>
      <c r="E56" s="469"/>
      <c r="F56" s="469"/>
      <c r="G56" s="469"/>
      <c r="H56" s="469"/>
      <c r="I56" s="469"/>
    </row>
    <row r="57" spans="4:9" ht="12.75">
      <c r="D57" s="391"/>
      <c r="E57" s="13"/>
      <c r="F57" s="13"/>
      <c r="G57" s="392" t="s">
        <v>349</v>
      </c>
      <c r="H57" s="13"/>
      <c r="I57" s="13"/>
    </row>
    <row r="58" spans="4:9" ht="12.75">
      <c r="D58" s="393" t="s">
        <v>350</v>
      </c>
      <c r="E58" s="470">
        <v>8833</v>
      </c>
      <c r="F58" s="470"/>
      <c r="G58" s="470"/>
      <c r="H58" s="470"/>
      <c r="I58" s="470"/>
    </row>
    <row r="59" spans="4:9" ht="12.75">
      <c r="D59" s="13"/>
      <c r="E59" s="13"/>
      <c r="F59" s="392" t="s">
        <v>351</v>
      </c>
      <c r="G59" s="13"/>
      <c r="H59" s="13"/>
      <c r="I59" s="13"/>
    </row>
  </sheetData>
  <sheetProtection password="CF6C" sheet="1" selectLockedCells="1"/>
  <mergeCells count="49">
    <mergeCell ref="D1:T1"/>
    <mergeCell ref="D5:T5"/>
    <mergeCell ref="C52:D52"/>
    <mergeCell ref="C51:D51"/>
    <mergeCell ref="F12:F13"/>
    <mergeCell ref="E3:F3"/>
    <mergeCell ref="G3:H3"/>
    <mergeCell ref="J11:O11"/>
    <mergeCell ref="I12:I13"/>
    <mergeCell ref="D10:D13"/>
    <mergeCell ref="E56:I56"/>
    <mergeCell ref="E58:I58"/>
    <mergeCell ref="AG12:AK12"/>
    <mergeCell ref="B51:B53"/>
    <mergeCell ref="AE12:AF12"/>
    <mergeCell ref="O12:O13"/>
    <mergeCell ref="J12:J13"/>
    <mergeCell ref="H12:H13"/>
    <mergeCell ref="N12:N13"/>
    <mergeCell ref="L12:L13"/>
    <mergeCell ref="AB9:AF9"/>
    <mergeCell ref="S12:S13"/>
    <mergeCell ref="R12:R13"/>
    <mergeCell ref="AB10:AB13"/>
    <mergeCell ref="AC10:AF11"/>
    <mergeCell ref="AC12:AC13"/>
    <mergeCell ref="Y11:Z11"/>
    <mergeCell ref="AD12:AD13"/>
    <mergeCell ref="AA9:AA13"/>
    <mergeCell ref="T12:T13"/>
    <mergeCell ref="E10:Z10"/>
    <mergeCell ref="K12:K13"/>
    <mergeCell ref="U12:U13"/>
    <mergeCell ref="V12:V13"/>
    <mergeCell ref="W12:W13"/>
    <mergeCell ref="Y12:Y13"/>
    <mergeCell ref="Q12:Q13"/>
    <mergeCell ref="P11:X11"/>
    <mergeCell ref="Z12:Z13"/>
    <mergeCell ref="C53:D53"/>
    <mergeCell ref="M12:M13"/>
    <mergeCell ref="P12:P13"/>
    <mergeCell ref="B9:B13"/>
    <mergeCell ref="C9:C13"/>
    <mergeCell ref="G12:G13"/>
    <mergeCell ref="E12:E13"/>
    <mergeCell ref="E11:I11"/>
    <mergeCell ref="D9:Z9"/>
    <mergeCell ref="X12:X13"/>
  </mergeCells>
  <dataValidations count="6">
    <dataValidation type="whole" operator="greaterThan" allowBlank="1" showInputMessage="1" showErrorMessage="1" errorTitle="Внимание!" error="Вводятся только целые числовые значения больше 0." sqref="E54 P24:AA24 AA26:AA28 AA30 AA35 G54:AF54 H15:I31 AB15:AB31 AB42:AF50 AA46:AA50 P42:Z50 E42:I50 J49:O50 P25:Z31 P15:Z23 P33:Z35 H33:I35 AC15:AF35 AB33:AB35 E15:G35 E37:I40 P37:Z40 AB37:AF40 AA38:AA40 AA42">
      <formula1>0</formula1>
    </dataValidation>
    <dataValidation operator="greaterThan" allowBlank="1" showInputMessage="1" showErrorMessage="1" errorTitle="Внимание!" error="Вводятся только целые числовые значения больше 0." sqref="F54 H32:I32 P32:AB32"/>
    <dataValidation type="list" allowBlank="1" showInputMessage="1" showErrorMessage="1" sqref="G3:H3">
      <formula1>$A$1:$A$4</formula1>
    </dataValidation>
    <dataValidation type="whole" allowBlank="1" showInputMessage="1" showErrorMessage="1" errorTitle="Внимание!" error="Вводятся только целые числовые значения больше 0." sqref="AA16">
      <formula1>0</formula1>
      <formula2>25</formula2>
    </dataValidation>
    <dataValidation type="whole" allowBlank="1" showInputMessage="1" showErrorMessage="1" errorTitle="Внимание!" error="Вводятся только целые числовые значения больше 0." sqref="AA25 AA29 AA17:AA23 AA43:AA45 AA31 AA33:AA34 AA15 AA37">
      <formula1>0</formula1>
      <formula2>10</formula2>
    </dataValidation>
    <dataValidation type="list" allowBlank="1" showInputMessage="1" showErrorMessage="1" sqref="I3">
      <formula1>$A$9:$A$12</formula1>
    </dataValidation>
  </dataValidations>
  <printOptions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CD95"/>
  <sheetViews>
    <sheetView zoomScale="95" zoomScaleNormal="95" zoomScalePageLayoutView="0" workbookViewId="0" topLeftCell="A1">
      <pane xSplit="3" ySplit="8" topLeftCell="BG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0" sqref="P10"/>
    </sheetView>
  </sheetViews>
  <sheetFormatPr defaultColWidth="9.00390625" defaultRowHeight="12.75"/>
  <cols>
    <col min="1" max="1" width="1.25" style="1" customWidth="1"/>
    <col min="2" max="2" width="6.25390625" style="1" bestFit="1" customWidth="1"/>
    <col min="3" max="3" width="40.25390625" style="1" customWidth="1"/>
    <col min="4" max="75" width="9.00390625" style="1" customWidth="1"/>
    <col min="76" max="76" width="8.875" style="1" customWidth="1"/>
    <col min="77" max="77" width="9.375" style="1" customWidth="1"/>
    <col min="78" max="78" width="10.25390625" style="1" customWidth="1"/>
    <col min="79" max="79" width="9.125" style="1" customWidth="1"/>
    <col min="80" max="80" width="9.875" style="1" customWidth="1"/>
    <col min="81" max="16384" width="9.125" style="1" customWidth="1"/>
  </cols>
  <sheetData>
    <row r="1" spans="4:38" ht="25.5" customHeight="1">
      <c r="D1" s="513" t="s">
        <v>95</v>
      </c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2:10" ht="4.5" customHeight="1">
      <c r="B2" s="2"/>
      <c r="C2" s="3"/>
      <c r="D2" s="3"/>
      <c r="E2" s="3"/>
      <c r="F2" s="3"/>
      <c r="G2" s="3"/>
      <c r="H2" s="3"/>
      <c r="I2" s="3"/>
      <c r="J2" s="3"/>
    </row>
    <row r="3" spans="2:18" ht="4.5" customHeight="1">
      <c r="B3" s="20"/>
      <c r="C3" s="20"/>
      <c r="D3" s="194"/>
      <c r="E3" s="194"/>
      <c r="F3" s="195"/>
      <c r="G3" s="195"/>
      <c r="H3" s="124"/>
      <c r="I3" s="59"/>
      <c r="J3" s="59"/>
      <c r="K3" s="515"/>
      <c r="L3" s="515"/>
      <c r="M3" s="515"/>
      <c r="N3" s="515"/>
      <c r="O3" s="515"/>
      <c r="P3" s="515"/>
      <c r="Q3" s="515"/>
      <c r="R3" s="515"/>
    </row>
    <row r="4" spans="2:10" ht="5.25" customHeight="1" thickBot="1">
      <c r="B4" s="5"/>
      <c r="C4" s="5"/>
      <c r="D4" s="5"/>
      <c r="E4" s="5"/>
      <c r="F4" s="5"/>
      <c r="G4" s="5"/>
      <c r="H4" s="5"/>
      <c r="I4" s="5"/>
      <c r="J4" s="5"/>
    </row>
    <row r="5" spans="2:82" ht="24.75" customHeight="1">
      <c r="B5" s="520"/>
      <c r="C5" s="522"/>
      <c r="D5" s="516" t="s">
        <v>96</v>
      </c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24" t="s">
        <v>72</v>
      </c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524"/>
      <c r="BL5" s="524"/>
      <c r="BM5" s="524"/>
      <c r="BN5" s="524"/>
      <c r="BO5" s="524"/>
      <c r="BP5" s="524"/>
      <c r="BQ5" s="524"/>
      <c r="BR5" s="524"/>
      <c r="BS5" s="524"/>
      <c r="BT5" s="524"/>
      <c r="BU5" s="524"/>
      <c r="BV5" s="524"/>
      <c r="BW5" s="524"/>
      <c r="BX5" s="507" t="s">
        <v>261</v>
      </c>
      <c r="BY5" s="508"/>
      <c r="BZ5" s="508"/>
      <c r="CA5" s="508"/>
      <c r="CB5" s="508"/>
      <c r="CC5" s="508"/>
      <c r="CD5" s="508"/>
    </row>
    <row r="6" spans="2:82" ht="23.25" customHeight="1">
      <c r="B6" s="521"/>
      <c r="C6" s="523"/>
      <c r="D6" s="517" t="s">
        <v>8</v>
      </c>
      <c r="E6" s="517"/>
      <c r="F6" s="517"/>
      <c r="G6" s="517"/>
      <c r="H6" s="514" t="s">
        <v>89</v>
      </c>
      <c r="I6" s="514"/>
      <c r="J6" s="514"/>
      <c r="K6" s="514"/>
      <c r="L6" s="514" t="s">
        <v>43</v>
      </c>
      <c r="M6" s="514"/>
      <c r="N6" s="514"/>
      <c r="O6" s="514"/>
      <c r="P6" s="514" t="s">
        <v>45</v>
      </c>
      <c r="Q6" s="514"/>
      <c r="R6" s="514"/>
      <c r="S6" s="514"/>
      <c r="T6" s="514" t="s">
        <v>90</v>
      </c>
      <c r="U6" s="514"/>
      <c r="V6" s="514"/>
      <c r="W6" s="514"/>
      <c r="X6" s="514" t="s">
        <v>44</v>
      </c>
      <c r="Y6" s="514"/>
      <c r="Z6" s="514"/>
      <c r="AA6" s="514"/>
      <c r="AB6" s="514" t="s">
        <v>91</v>
      </c>
      <c r="AC6" s="514"/>
      <c r="AD6" s="514"/>
      <c r="AE6" s="514"/>
      <c r="AF6" s="514" t="s">
        <v>46</v>
      </c>
      <c r="AG6" s="514"/>
      <c r="AH6" s="514"/>
      <c r="AI6" s="514"/>
      <c r="AJ6" s="514" t="s">
        <v>92</v>
      </c>
      <c r="AK6" s="514"/>
      <c r="AL6" s="514"/>
      <c r="AM6" s="514"/>
      <c r="AN6" s="518" t="s">
        <v>8</v>
      </c>
      <c r="AO6" s="518"/>
      <c r="AP6" s="518"/>
      <c r="AQ6" s="518"/>
      <c r="AR6" s="511" t="s">
        <v>89</v>
      </c>
      <c r="AS6" s="511"/>
      <c r="AT6" s="511"/>
      <c r="AU6" s="511"/>
      <c r="AV6" s="511" t="s">
        <v>43</v>
      </c>
      <c r="AW6" s="511"/>
      <c r="AX6" s="511"/>
      <c r="AY6" s="511"/>
      <c r="AZ6" s="511" t="s">
        <v>45</v>
      </c>
      <c r="BA6" s="511"/>
      <c r="BB6" s="511"/>
      <c r="BC6" s="511"/>
      <c r="BD6" s="511" t="s">
        <v>90</v>
      </c>
      <c r="BE6" s="511"/>
      <c r="BF6" s="511"/>
      <c r="BG6" s="511"/>
      <c r="BH6" s="511" t="s">
        <v>44</v>
      </c>
      <c r="BI6" s="511"/>
      <c r="BJ6" s="511"/>
      <c r="BK6" s="511"/>
      <c r="BL6" s="511" t="s">
        <v>91</v>
      </c>
      <c r="BM6" s="511"/>
      <c r="BN6" s="511"/>
      <c r="BO6" s="511"/>
      <c r="BP6" s="511" t="s">
        <v>46</v>
      </c>
      <c r="BQ6" s="511"/>
      <c r="BR6" s="511"/>
      <c r="BS6" s="511"/>
      <c r="BT6" s="511" t="s">
        <v>55</v>
      </c>
      <c r="BU6" s="511"/>
      <c r="BV6" s="511"/>
      <c r="BW6" s="511"/>
      <c r="BX6" s="510" t="s">
        <v>275</v>
      </c>
      <c r="BY6" s="509" t="s">
        <v>341</v>
      </c>
      <c r="BZ6" s="509" t="s">
        <v>342</v>
      </c>
      <c r="CA6" s="509" t="s">
        <v>343</v>
      </c>
      <c r="CB6" s="509" t="s">
        <v>344</v>
      </c>
      <c r="CC6" s="509" t="s">
        <v>345</v>
      </c>
      <c r="CD6" s="509" t="s">
        <v>346</v>
      </c>
    </row>
    <row r="7" spans="2:82" ht="12.75" customHeight="1">
      <c r="B7" s="521"/>
      <c r="C7" s="523"/>
      <c r="D7" s="519" t="s">
        <v>97</v>
      </c>
      <c r="E7" s="519"/>
      <c r="F7" s="514" t="s">
        <v>98</v>
      </c>
      <c r="G7" s="514"/>
      <c r="H7" s="519" t="s">
        <v>97</v>
      </c>
      <c r="I7" s="519"/>
      <c r="J7" s="514" t="s">
        <v>98</v>
      </c>
      <c r="K7" s="514"/>
      <c r="L7" s="519" t="s">
        <v>97</v>
      </c>
      <c r="M7" s="519"/>
      <c r="N7" s="514" t="s">
        <v>98</v>
      </c>
      <c r="O7" s="514"/>
      <c r="P7" s="519" t="s">
        <v>97</v>
      </c>
      <c r="Q7" s="519"/>
      <c r="R7" s="514" t="s">
        <v>98</v>
      </c>
      <c r="S7" s="514"/>
      <c r="T7" s="519" t="s">
        <v>97</v>
      </c>
      <c r="U7" s="519"/>
      <c r="V7" s="514" t="s">
        <v>98</v>
      </c>
      <c r="W7" s="514"/>
      <c r="X7" s="519" t="s">
        <v>97</v>
      </c>
      <c r="Y7" s="519"/>
      <c r="Z7" s="514" t="s">
        <v>98</v>
      </c>
      <c r="AA7" s="514"/>
      <c r="AB7" s="519" t="s">
        <v>97</v>
      </c>
      <c r="AC7" s="519"/>
      <c r="AD7" s="514" t="s">
        <v>98</v>
      </c>
      <c r="AE7" s="514"/>
      <c r="AF7" s="519" t="s">
        <v>97</v>
      </c>
      <c r="AG7" s="519"/>
      <c r="AH7" s="514" t="s">
        <v>98</v>
      </c>
      <c r="AI7" s="514"/>
      <c r="AJ7" s="519" t="s">
        <v>97</v>
      </c>
      <c r="AK7" s="519"/>
      <c r="AL7" s="514" t="s">
        <v>98</v>
      </c>
      <c r="AM7" s="514"/>
      <c r="AN7" s="512" t="s">
        <v>97</v>
      </c>
      <c r="AO7" s="512"/>
      <c r="AP7" s="511" t="s">
        <v>98</v>
      </c>
      <c r="AQ7" s="511"/>
      <c r="AR7" s="512" t="s">
        <v>97</v>
      </c>
      <c r="AS7" s="512"/>
      <c r="AT7" s="511" t="s">
        <v>98</v>
      </c>
      <c r="AU7" s="511"/>
      <c r="AV7" s="512" t="s">
        <v>97</v>
      </c>
      <c r="AW7" s="512"/>
      <c r="AX7" s="511" t="s">
        <v>98</v>
      </c>
      <c r="AY7" s="511"/>
      <c r="AZ7" s="512" t="s">
        <v>97</v>
      </c>
      <c r="BA7" s="512"/>
      <c r="BB7" s="511" t="s">
        <v>98</v>
      </c>
      <c r="BC7" s="511"/>
      <c r="BD7" s="512" t="s">
        <v>97</v>
      </c>
      <c r="BE7" s="512"/>
      <c r="BF7" s="511" t="s">
        <v>98</v>
      </c>
      <c r="BG7" s="511"/>
      <c r="BH7" s="512" t="s">
        <v>97</v>
      </c>
      <c r="BI7" s="512"/>
      <c r="BJ7" s="511" t="s">
        <v>98</v>
      </c>
      <c r="BK7" s="511"/>
      <c r="BL7" s="512" t="s">
        <v>97</v>
      </c>
      <c r="BM7" s="512"/>
      <c r="BN7" s="511" t="s">
        <v>98</v>
      </c>
      <c r="BO7" s="511"/>
      <c r="BP7" s="512" t="s">
        <v>97</v>
      </c>
      <c r="BQ7" s="512"/>
      <c r="BR7" s="511" t="s">
        <v>98</v>
      </c>
      <c r="BS7" s="511"/>
      <c r="BT7" s="512" t="s">
        <v>97</v>
      </c>
      <c r="BU7" s="512"/>
      <c r="BV7" s="511" t="s">
        <v>98</v>
      </c>
      <c r="BW7" s="511"/>
      <c r="BX7" s="510"/>
      <c r="BY7" s="509"/>
      <c r="BZ7" s="509"/>
      <c r="CA7" s="509"/>
      <c r="CB7" s="509"/>
      <c r="CC7" s="509"/>
      <c r="CD7" s="509"/>
    </row>
    <row r="8" spans="2:82" ht="24" customHeight="1">
      <c r="B8" s="521"/>
      <c r="C8" s="523"/>
      <c r="D8" s="57" t="s">
        <v>254</v>
      </c>
      <c r="E8" s="69" t="s">
        <v>10</v>
      </c>
      <c r="F8" s="57" t="s">
        <v>254</v>
      </c>
      <c r="G8" s="69" t="s">
        <v>73</v>
      </c>
      <c r="H8" s="57" t="s">
        <v>254</v>
      </c>
      <c r="I8" s="69" t="s">
        <v>10</v>
      </c>
      <c r="J8" s="57" t="s">
        <v>254</v>
      </c>
      <c r="K8" s="69" t="s">
        <v>73</v>
      </c>
      <c r="L8" s="57" t="s">
        <v>254</v>
      </c>
      <c r="M8" s="69" t="s">
        <v>10</v>
      </c>
      <c r="N8" s="57" t="s">
        <v>254</v>
      </c>
      <c r="O8" s="69" t="s">
        <v>73</v>
      </c>
      <c r="P8" s="57" t="s">
        <v>254</v>
      </c>
      <c r="Q8" s="69" t="s">
        <v>10</v>
      </c>
      <c r="R8" s="57" t="s">
        <v>254</v>
      </c>
      <c r="S8" s="69" t="s">
        <v>73</v>
      </c>
      <c r="T8" s="57" t="s">
        <v>254</v>
      </c>
      <c r="U8" s="69" t="s">
        <v>10</v>
      </c>
      <c r="V8" s="57" t="s">
        <v>254</v>
      </c>
      <c r="W8" s="69" t="s">
        <v>73</v>
      </c>
      <c r="X8" s="57" t="s">
        <v>254</v>
      </c>
      <c r="Y8" s="69" t="s">
        <v>10</v>
      </c>
      <c r="Z8" s="57" t="s">
        <v>254</v>
      </c>
      <c r="AA8" s="69" t="s">
        <v>73</v>
      </c>
      <c r="AB8" s="57" t="s">
        <v>254</v>
      </c>
      <c r="AC8" s="69" t="s">
        <v>10</v>
      </c>
      <c r="AD8" s="57" t="s">
        <v>254</v>
      </c>
      <c r="AE8" s="69" t="s">
        <v>73</v>
      </c>
      <c r="AF8" s="57" t="s">
        <v>254</v>
      </c>
      <c r="AG8" s="69" t="s">
        <v>10</v>
      </c>
      <c r="AH8" s="57" t="s">
        <v>254</v>
      </c>
      <c r="AI8" s="69" t="s">
        <v>73</v>
      </c>
      <c r="AJ8" s="57" t="s">
        <v>254</v>
      </c>
      <c r="AK8" s="69" t="s">
        <v>10</v>
      </c>
      <c r="AL8" s="57" t="s">
        <v>254</v>
      </c>
      <c r="AM8" s="69" t="s">
        <v>73</v>
      </c>
      <c r="AN8" s="58" t="s">
        <v>254</v>
      </c>
      <c r="AO8" s="70" t="s">
        <v>10</v>
      </c>
      <c r="AP8" s="58" t="s">
        <v>254</v>
      </c>
      <c r="AQ8" s="70" t="s">
        <v>73</v>
      </c>
      <c r="AR8" s="58" t="s">
        <v>254</v>
      </c>
      <c r="AS8" s="70" t="s">
        <v>10</v>
      </c>
      <c r="AT8" s="58" t="s">
        <v>254</v>
      </c>
      <c r="AU8" s="70" t="s">
        <v>73</v>
      </c>
      <c r="AV8" s="58" t="s">
        <v>254</v>
      </c>
      <c r="AW8" s="70" t="s">
        <v>10</v>
      </c>
      <c r="AX8" s="58" t="s">
        <v>254</v>
      </c>
      <c r="AY8" s="70" t="s">
        <v>73</v>
      </c>
      <c r="AZ8" s="58" t="s">
        <v>254</v>
      </c>
      <c r="BA8" s="70" t="s">
        <v>10</v>
      </c>
      <c r="BB8" s="58" t="s">
        <v>254</v>
      </c>
      <c r="BC8" s="70" t="s">
        <v>73</v>
      </c>
      <c r="BD8" s="58" t="s">
        <v>254</v>
      </c>
      <c r="BE8" s="70" t="s">
        <v>10</v>
      </c>
      <c r="BF8" s="58" t="s">
        <v>254</v>
      </c>
      <c r="BG8" s="70" t="s">
        <v>73</v>
      </c>
      <c r="BH8" s="58" t="s">
        <v>254</v>
      </c>
      <c r="BI8" s="70" t="s">
        <v>10</v>
      </c>
      <c r="BJ8" s="58" t="s">
        <v>254</v>
      </c>
      <c r="BK8" s="70" t="s">
        <v>73</v>
      </c>
      <c r="BL8" s="58" t="s">
        <v>254</v>
      </c>
      <c r="BM8" s="70" t="s">
        <v>10</v>
      </c>
      <c r="BN8" s="58" t="s">
        <v>254</v>
      </c>
      <c r="BO8" s="70" t="s">
        <v>73</v>
      </c>
      <c r="BP8" s="58" t="s">
        <v>254</v>
      </c>
      <c r="BQ8" s="70" t="s">
        <v>10</v>
      </c>
      <c r="BR8" s="58" t="s">
        <v>254</v>
      </c>
      <c r="BS8" s="70" t="s">
        <v>73</v>
      </c>
      <c r="BT8" s="58" t="s">
        <v>254</v>
      </c>
      <c r="BU8" s="70" t="s">
        <v>10</v>
      </c>
      <c r="BV8" s="58" t="s">
        <v>254</v>
      </c>
      <c r="BW8" s="70" t="s">
        <v>73</v>
      </c>
      <c r="BX8" s="510"/>
      <c r="BY8" s="509"/>
      <c r="BZ8" s="509"/>
      <c r="CA8" s="509"/>
      <c r="CB8" s="509"/>
      <c r="CC8" s="509"/>
      <c r="CD8" s="509"/>
    </row>
    <row r="9" spans="2:76" ht="12.75">
      <c r="B9" s="8" t="s">
        <v>31</v>
      </c>
      <c r="C9" s="82" t="s">
        <v>32</v>
      </c>
      <c r="D9" s="8">
        <v>1</v>
      </c>
      <c r="E9" s="47">
        <v>2</v>
      </c>
      <c r="F9" s="47">
        <v>3</v>
      </c>
      <c r="G9" s="47">
        <v>4</v>
      </c>
      <c r="H9" s="47">
        <v>5</v>
      </c>
      <c r="I9" s="47">
        <v>6</v>
      </c>
      <c r="J9" s="47">
        <v>7</v>
      </c>
      <c r="K9" s="47">
        <v>8</v>
      </c>
      <c r="L9" s="47">
        <v>9</v>
      </c>
      <c r="M9" s="47">
        <v>10</v>
      </c>
      <c r="N9" s="47">
        <v>11</v>
      </c>
      <c r="O9" s="47">
        <v>12</v>
      </c>
      <c r="P9" s="47">
        <v>13</v>
      </c>
      <c r="Q9" s="47">
        <v>14</v>
      </c>
      <c r="R9" s="47">
        <v>15</v>
      </c>
      <c r="S9" s="47">
        <v>16</v>
      </c>
      <c r="T9" s="47">
        <v>17</v>
      </c>
      <c r="U9" s="47">
        <v>18</v>
      </c>
      <c r="V9" s="47">
        <v>19</v>
      </c>
      <c r="W9" s="47">
        <v>20</v>
      </c>
      <c r="X9" s="47">
        <v>21</v>
      </c>
      <c r="Y9" s="47">
        <v>22</v>
      </c>
      <c r="Z9" s="47">
        <v>23</v>
      </c>
      <c r="AA9" s="47">
        <v>24</v>
      </c>
      <c r="AB9" s="47">
        <v>25</v>
      </c>
      <c r="AC9" s="47">
        <v>26</v>
      </c>
      <c r="AD9" s="47">
        <v>27</v>
      </c>
      <c r="AE9" s="47">
        <v>28</v>
      </c>
      <c r="AF9" s="47">
        <v>29</v>
      </c>
      <c r="AG9" s="47">
        <v>30</v>
      </c>
      <c r="AH9" s="47">
        <v>31</v>
      </c>
      <c r="AI9" s="47">
        <v>32</v>
      </c>
      <c r="AJ9" s="47">
        <v>33</v>
      </c>
      <c r="AK9" s="47">
        <v>34</v>
      </c>
      <c r="AL9" s="47">
        <v>35</v>
      </c>
      <c r="AM9" s="82">
        <v>36</v>
      </c>
      <c r="AN9" s="8">
        <v>37</v>
      </c>
      <c r="AO9" s="47">
        <v>38</v>
      </c>
      <c r="AP9" s="47">
        <v>39</v>
      </c>
      <c r="AQ9" s="47">
        <v>40</v>
      </c>
      <c r="AR9" s="47">
        <v>41</v>
      </c>
      <c r="AS9" s="47">
        <v>42</v>
      </c>
      <c r="AT9" s="47">
        <v>43</v>
      </c>
      <c r="AU9" s="47">
        <v>44</v>
      </c>
      <c r="AV9" s="47">
        <v>45</v>
      </c>
      <c r="AW9" s="47">
        <v>46</v>
      </c>
      <c r="AX9" s="47">
        <v>47</v>
      </c>
      <c r="AY9" s="47">
        <v>48</v>
      </c>
      <c r="AZ9" s="47">
        <v>49</v>
      </c>
      <c r="BA9" s="47">
        <v>50</v>
      </c>
      <c r="BB9" s="47">
        <v>51</v>
      </c>
      <c r="BC9" s="47">
        <v>52</v>
      </c>
      <c r="BD9" s="47">
        <v>53</v>
      </c>
      <c r="BE9" s="47">
        <v>54</v>
      </c>
      <c r="BF9" s="47">
        <v>55</v>
      </c>
      <c r="BG9" s="47">
        <v>56</v>
      </c>
      <c r="BH9" s="47">
        <v>57</v>
      </c>
      <c r="BI9" s="47">
        <v>58</v>
      </c>
      <c r="BJ9" s="47">
        <v>59</v>
      </c>
      <c r="BK9" s="47">
        <v>60</v>
      </c>
      <c r="BL9" s="47">
        <v>61</v>
      </c>
      <c r="BM9" s="47">
        <v>62</v>
      </c>
      <c r="BN9" s="47">
        <v>63</v>
      </c>
      <c r="BO9" s="47">
        <v>64</v>
      </c>
      <c r="BP9" s="47">
        <v>65</v>
      </c>
      <c r="BQ9" s="47">
        <v>66</v>
      </c>
      <c r="BR9" s="47">
        <v>67</v>
      </c>
      <c r="BS9" s="47">
        <v>68</v>
      </c>
      <c r="BT9" s="47">
        <v>69</v>
      </c>
      <c r="BU9" s="47">
        <v>70</v>
      </c>
      <c r="BV9" s="47">
        <v>71</v>
      </c>
      <c r="BW9" s="82">
        <v>72</v>
      </c>
      <c r="BX9" s="187"/>
    </row>
    <row r="10" spans="2:82" ht="26.25" customHeight="1">
      <c r="B10" s="96">
        <v>1</v>
      </c>
      <c r="C10" s="97" t="s">
        <v>7</v>
      </c>
      <c r="D10" s="45">
        <f>'Р.I. Обслужено'!E15</f>
        <v>2514</v>
      </c>
      <c r="E10" s="45">
        <f>'Р.I. Обслужено'!F15</f>
        <v>785</v>
      </c>
      <c r="F10" s="45">
        <f aca="true" t="shared" si="0" ref="F10:G13">J10+N10+R10+V10+Z10+AD10+AH10+AL10</f>
        <v>280232</v>
      </c>
      <c r="G10" s="45">
        <f t="shared" si="0"/>
        <v>145941</v>
      </c>
      <c r="H10" s="62">
        <v>790</v>
      </c>
      <c r="I10" s="62">
        <v>425</v>
      </c>
      <c r="J10" s="72">
        <f>SUM(J11:J25)</f>
        <v>184179</v>
      </c>
      <c r="K10" s="72">
        <f>SUM(K11:K25)</f>
        <v>94220</v>
      </c>
      <c r="L10" s="62">
        <v>581</v>
      </c>
      <c r="M10" s="62">
        <v>315</v>
      </c>
      <c r="N10" s="72">
        <f>SUM(N11:N25)</f>
        <v>62206</v>
      </c>
      <c r="O10" s="72">
        <f>SUM(O11:O25)</f>
        <v>33659</v>
      </c>
      <c r="P10" s="62">
        <v>96</v>
      </c>
      <c r="Q10" s="62">
        <v>30</v>
      </c>
      <c r="R10" s="72">
        <f>SUM(R11:R25)</f>
        <v>2377</v>
      </c>
      <c r="S10" s="72">
        <f>SUM(S11:S25)</f>
        <v>867</v>
      </c>
      <c r="T10" s="62">
        <v>75</v>
      </c>
      <c r="U10" s="62">
        <v>19</v>
      </c>
      <c r="V10" s="72">
        <f>SUM(V11:V25)</f>
        <v>1546</v>
      </c>
      <c r="W10" s="72">
        <f>SUM(W11:W25)</f>
        <v>133</v>
      </c>
      <c r="X10" s="62">
        <v>427</v>
      </c>
      <c r="Y10" s="62">
        <v>213</v>
      </c>
      <c r="Z10" s="72">
        <f>SUM(Z11:Z25)</f>
        <v>5356</v>
      </c>
      <c r="AA10" s="72">
        <f>SUM(AA11:AA25)</f>
        <v>3518</v>
      </c>
      <c r="AB10" s="62">
        <v>800</v>
      </c>
      <c r="AC10" s="62">
        <v>421</v>
      </c>
      <c r="AD10" s="72">
        <f>SUM(AD11:AD25)</f>
        <v>21725</v>
      </c>
      <c r="AE10" s="72">
        <f>SUM(AE11:AE25)</f>
        <v>12443</v>
      </c>
      <c r="AF10" s="62">
        <v>51</v>
      </c>
      <c r="AG10" s="62">
        <v>33</v>
      </c>
      <c r="AH10" s="72">
        <f>SUM(AH11:AH25)</f>
        <v>883</v>
      </c>
      <c r="AI10" s="72">
        <f>SUM(AI11:AI25)</f>
        <v>689</v>
      </c>
      <c r="AJ10" s="62">
        <v>1674</v>
      </c>
      <c r="AK10" s="62">
        <v>336</v>
      </c>
      <c r="AL10" s="72">
        <f>SUM(AL11:AL25)</f>
        <v>1960</v>
      </c>
      <c r="AM10" s="83">
        <f>SUM(AM11:AM25)</f>
        <v>412</v>
      </c>
      <c r="AN10" s="91">
        <v>473</v>
      </c>
      <c r="AO10" s="62">
        <v>237</v>
      </c>
      <c r="AP10" s="72">
        <f aca="true" t="shared" si="1" ref="AP10:AQ13">AT10+AX10+BB10+BF10+BJ10+BN10+BR10+BV10</f>
        <v>29381</v>
      </c>
      <c r="AQ10" s="72">
        <f t="shared" si="1"/>
        <v>15615</v>
      </c>
      <c r="AR10" s="62">
        <v>380</v>
      </c>
      <c r="AS10" s="62">
        <v>213</v>
      </c>
      <c r="AT10" s="72">
        <f>SUM(AT11:AT25)</f>
        <v>27519</v>
      </c>
      <c r="AU10" s="72">
        <f>SUM(AU11:AU25)</f>
        <v>14979</v>
      </c>
      <c r="AV10" s="62"/>
      <c r="AW10" s="62"/>
      <c r="AX10" s="72">
        <f>SUM(AX11:AX25)</f>
        <v>0</v>
      </c>
      <c r="AY10" s="72">
        <f>SUM(AY11:AY25)</f>
        <v>0</v>
      </c>
      <c r="AZ10" s="62">
        <v>31</v>
      </c>
      <c r="BA10" s="62">
        <v>7</v>
      </c>
      <c r="BB10" s="72">
        <f>SUM(BB11:BB25)</f>
        <v>36</v>
      </c>
      <c r="BC10" s="72">
        <f>SUM(BC11:BC25)</f>
        <v>7</v>
      </c>
      <c r="BD10" s="62"/>
      <c r="BE10" s="62"/>
      <c r="BF10" s="72">
        <f>SUM(BF11:BF25)</f>
        <v>0</v>
      </c>
      <c r="BG10" s="72">
        <f>SUM(BG11:BG25)</f>
        <v>0</v>
      </c>
      <c r="BH10" s="62"/>
      <c r="BI10" s="62"/>
      <c r="BJ10" s="72">
        <f>SUM(BJ11:BJ25)</f>
        <v>0</v>
      </c>
      <c r="BK10" s="72">
        <f>SUM(BK11:BK25)</f>
        <v>0</v>
      </c>
      <c r="BL10" s="62"/>
      <c r="BM10" s="62"/>
      <c r="BN10" s="72">
        <f>SUM(BN11:BN25)</f>
        <v>0</v>
      </c>
      <c r="BO10" s="72">
        <f>SUM(BO11:BO25)</f>
        <v>0</v>
      </c>
      <c r="BP10" s="62"/>
      <c r="BQ10" s="62"/>
      <c r="BR10" s="72">
        <f>SUM(BR11:BR25)</f>
        <v>0</v>
      </c>
      <c r="BS10" s="72">
        <f>SUM(BS11:BS25)</f>
        <v>0</v>
      </c>
      <c r="BT10" s="62">
        <v>62</v>
      </c>
      <c r="BU10" s="62">
        <v>17</v>
      </c>
      <c r="BV10" s="72">
        <f>SUM(BV11:BV25)</f>
        <v>1826</v>
      </c>
      <c r="BW10" s="83">
        <f>SUM(BW11:BW25)</f>
        <v>629</v>
      </c>
      <c r="BX10" s="258">
        <f>IF(AND(E10&lt;=D10,I10&lt;=H10,M10&lt;=L10,Q10&lt;=P10,U10&lt;=T10,Y10&lt;=X10,AC10&lt;=AB10,AG10&lt;=AF10,AK10&lt;=AJ10,AO10&lt;=AN10,AS10&lt;=AR10,AW10&lt;=AV10,BA10&lt;=AZ10,BE10&lt;=BD10,BI10&lt;=BH10,BM10&lt;=BL10,BQ10&lt;=BP10,BU10&lt;=BT10),"","не верно")</f>
      </c>
      <c r="BY10" s="258">
        <f>IF(AND(H10&lt;=D10,L10&lt;=D10,P10&lt;=D10,T10&lt;=D10,X10&lt;=D10,AB10&lt;=D10,AF10&lt;=D10,AJ10&lt;=D10),"","не верно")</f>
      </c>
      <c r="BZ10" s="258">
        <f>IF(AND(I10&lt;=E10,M10&lt;=E10,Q10&lt;=E10,U10&lt;=E10,Y10&lt;=E10,AC10&lt;=E10,AG10&lt;=E10,AK10&lt;=E10),"","не верно")</f>
      </c>
      <c r="CA10" s="258">
        <f>IF(AND(AR10&lt;=AN10,AV10&lt;=AN10,AZ10&lt;=AN10,BD10&lt;=AN10,BH10&lt;=AN10,BL10&lt;=AN10,BP10&lt;=AN10,BT10&lt;=AN10),"","не верно")</f>
      </c>
      <c r="CB10" s="258">
        <f>IF(AND(AS10&lt;=AO10,AW10&lt;=AO10,BA10&lt;=AO10,BE10&lt;=AO10,BI10&lt;=AO10,BM10&lt;=AO10,BQ10&lt;=AO10,BU10&lt;=AO10),"","не верно")</f>
      </c>
      <c r="CC10" s="258">
        <f>IF(AND(J10&gt;=H10,K10&gt;=I10,N10&gt;=L10,O10&gt;=M10,R10&gt;=P10,S10&gt;=Q10,V10&gt;=T10,W10&gt;=U10,Z10&gt;=X10,AA10&gt;=Y10,AD10&gt;=AB10,AE10&gt;=AC10,AH10&gt;=AF10,AI10&gt;=AG10,AL10&gt;=AJ10,AM10&gt;=AK10),"","не верно")</f>
      </c>
      <c r="CD10" s="258">
        <f>IF(AND(AT10&gt;=AR10,AU10&gt;=AS10,AX10&gt;=AV10,AY10&gt;=AW10,BB10&gt;=AZ10,BC10&gt;=BA10,BF10&gt;=BD10,BG10&gt;=BE10,BJ10&gt;=BH10,BK10&gt;=BI10,BN10&gt;=BL10,BO10&gt;=BM10,BR10&gt;=BP10,BS10&gt;=BQ10,BV10&gt;=BT10,BW10&gt;=BU10),"","не верно")</f>
      </c>
    </row>
    <row r="11" spans="2:82" ht="24" customHeight="1">
      <c r="B11" s="7" t="s">
        <v>15</v>
      </c>
      <c r="C11" s="98" t="s">
        <v>80</v>
      </c>
      <c r="D11" s="45">
        <f>'Р.I. Обслужено'!E16</f>
        <v>729</v>
      </c>
      <c r="E11" s="45">
        <f>'Р.I. Обслужено'!F16</f>
        <v>410</v>
      </c>
      <c r="F11" s="45">
        <f t="shared" si="0"/>
        <v>192344</v>
      </c>
      <c r="G11" s="45">
        <f t="shared" si="0"/>
        <v>96714</v>
      </c>
      <c r="H11" s="341">
        <v>719</v>
      </c>
      <c r="I11" s="341">
        <v>399</v>
      </c>
      <c r="J11" s="73">
        <v>132067</v>
      </c>
      <c r="K11" s="73">
        <v>64489</v>
      </c>
      <c r="L11" s="73">
        <v>454</v>
      </c>
      <c r="M11" s="73">
        <v>278</v>
      </c>
      <c r="N11" s="73">
        <v>35692</v>
      </c>
      <c r="O11" s="73">
        <v>18271</v>
      </c>
      <c r="P11" s="74"/>
      <c r="Q11" s="74"/>
      <c r="R11" s="74"/>
      <c r="S11" s="74"/>
      <c r="T11" s="74"/>
      <c r="U11" s="74"/>
      <c r="V11" s="74"/>
      <c r="W11" s="74"/>
      <c r="X11" s="62">
        <v>341</v>
      </c>
      <c r="Y11" s="62">
        <v>188</v>
      </c>
      <c r="Z11" s="73">
        <v>3791</v>
      </c>
      <c r="AA11" s="73">
        <v>2287</v>
      </c>
      <c r="AB11" s="73">
        <v>699</v>
      </c>
      <c r="AC11" s="73">
        <v>385</v>
      </c>
      <c r="AD11" s="73">
        <v>20775</v>
      </c>
      <c r="AE11" s="73">
        <v>11648</v>
      </c>
      <c r="AF11" s="73">
        <v>7</v>
      </c>
      <c r="AG11" s="73">
        <v>7</v>
      </c>
      <c r="AH11" s="73">
        <v>19</v>
      </c>
      <c r="AI11" s="73">
        <v>19</v>
      </c>
      <c r="AJ11" s="74"/>
      <c r="AK11" s="74"/>
      <c r="AL11" s="74"/>
      <c r="AM11" s="84"/>
      <c r="AN11" s="91">
        <v>380</v>
      </c>
      <c r="AO11" s="62">
        <v>213</v>
      </c>
      <c r="AP11" s="72">
        <f t="shared" si="1"/>
        <v>27519</v>
      </c>
      <c r="AQ11" s="72">
        <f t="shared" si="1"/>
        <v>14979</v>
      </c>
      <c r="AR11" s="73">
        <v>380</v>
      </c>
      <c r="AS11" s="73">
        <v>213</v>
      </c>
      <c r="AT11" s="73">
        <v>27519</v>
      </c>
      <c r="AU11" s="75">
        <v>14979</v>
      </c>
      <c r="AV11" s="62"/>
      <c r="AW11" s="62"/>
      <c r="AX11" s="62"/>
      <c r="AY11" s="62"/>
      <c r="AZ11" s="73"/>
      <c r="BA11" s="73"/>
      <c r="BB11" s="73"/>
      <c r="BC11" s="73"/>
      <c r="BD11" s="75"/>
      <c r="BE11" s="75"/>
      <c r="BF11" s="75"/>
      <c r="BG11" s="73"/>
      <c r="BH11" s="73"/>
      <c r="BI11" s="73"/>
      <c r="BJ11" s="73"/>
      <c r="BK11" s="73"/>
      <c r="BL11" s="128"/>
      <c r="BM11" s="128"/>
      <c r="BN11" s="128"/>
      <c r="BO11" s="128"/>
      <c r="BP11" s="73"/>
      <c r="BQ11" s="73"/>
      <c r="BR11" s="73"/>
      <c r="BS11" s="73"/>
      <c r="BT11" s="73"/>
      <c r="BU11" s="73"/>
      <c r="BV11" s="73"/>
      <c r="BW11" s="90"/>
      <c r="BX11" s="258">
        <f aca="true" t="shared" si="2" ref="BX11:BX41">IF(AND(E11&lt;=D11,I11&lt;=H11,M11&lt;=L11,Q11&lt;=P11,U11&lt;=T11,Y11&lt;=X11,AC11&lt;=AB11,AG11&lt;=AF11,AK11&lt;=AJ11,AO11&lt;=AN11,AS11&lt;=AR11,AW11&lt;=AV11,BA11&lt;=AZ11,BE11&lt;=BD11,BI11&lt;=BH11,BM11&lt;=BL11,BQ11&lt;=BP11,BU11&lt;=BT11),"","не верно")</f>
      </c>
      <c r="BY11" s="258">
        <f aca="true" t="shared" si="3" ref="BY11:BY41">IF(AND(H11&lt;=D11,L11&lt;=D11,P11&lt;=D11,T11&lt;=D11,X11&lt;=D11,AB11&lt;=D11,AF11&lt;=D11,AJ11&lt;=D11),"","не верно")</f>
      </c>
      <c r="BZ11" s="258">
        <f aca="true" t="shared" si="4" ref="BZ11:BZ41">IF(AND(I11&lt;=E11,M11&lt;=E11,Q11&lt;=E11,U11&lt;=E11,Y11&lt;=E11,AC11&lt;=E11,AG11&lt;=E11,AK11&lt;=E11),"","не верно")</f>
      </c>
      <c r="CA11" s="258">
        <f aca="true" t="shared" si="5" ref="CA11:CA41">IF(AND(AR11&lt;=AN11,AV11&lt;=AN11,AZ11&lt;=AN11,BD11&lt;=AN11,BH11&lt;=AN11,BL11&lt;=AN11,BP11&lt;=AN11,BT11&lt;=AN11),"","не верно")</f>
      </c>
      <c r="CB11" s="258">
        <f aca="true" t="shared" si="6" ref="CB11:CB41">IF(AND(AS11&lt;=AO11,AW11&lt;=AO11,BA11&lt;=AO11,BE11&lt;=AO11,BI11&lt;=AO11,BM11&lt;=AO11,BQ11&lt;=AO11,BU11&lt;=AO11),"","не верно")</f>
      </c>
      <c r="CC11" s="258">
        <f aca="true" t="shared" si="7" ref="CC11:CC41">IF(AND(J11&gt;=H11,K11&gt;=I11,N11&gt;=L11,O11&gt;=M11,R11&gt;=P11,S11&gt;=Q11,V11&gt;=T11,W11&gt;=U11,Z11&gt;=X11,AA11&gt;=Y11,AD11&gt;=AB11,AE11&gt;=AC11,AH11&gt;=AF11,AI11&gt;=AG11,AL11&gt;=AJ11,AM11&gt;=AK11),"","не верно")</f>
      </c>
      <c r="CD11" s="258">
        <f aca="true" t="shared" si="8" ref="CD11:CD41">IF(AND(AT11&gt;=AR11,AU11&gt;=AS11,AX11&gt;=AV11,AY11&gt;=AW11,BB11&gt;=AZ11,BC11&gt;=BA11,BF11&gt;=BD11,BG11&gt;=BE11,BJ11&gt;=BH11,BK11&gt;=BI11,BN11&gt;=BL11,BO11&gt;=BM11,BR11&gt;=BP11,BS11&gt;=BQ11,BV11&gt;=BT11,BW11&gt;=BU11),"","не верно")</f>
      </c>
    </row>
    <row r="12" spans="2:82" ht="24" customHeight="1">
      <c r="B12" s="8" t="s">
        <v>16</v>
      </c>
      <c r="C12" s="99" t="s">
        <v>4</v>
      </c>
      <c r="D12" s="45">
        <f>'Р.I. Обслужено'!E17</f>
        <v>109</v>
      </c>
      <c r="E12" s="45">
        <f>'Р.I. Обслужено'!F17</f>
        <v>25</v>
      </c>
      <c r="F12" s="45">
        <f t="shared" si="0"/>
        <v>12155</v>
      </c>
      <c r="G12" s="45">
        <f t="shared" si="0"/>
        <v>2075</v>
      </c>
      <c r="H12" s="341">
        <v>39</v>
      </c>
      <c r="I12" s="341">
        <v>7</v>
      </c>
      <c r="J12" s="73">
        <v>5978</v>
      </c>
      <c r="K12" s="73">
        <v>970</v>
      </c>
      <c r="L12" s="73">
        <v>95</v>
      </c>
      <c r="M12" s="73">
        <v>18</v>
      </c>
      <c r="N12" s="73">
        <v>2859</v>
      </c>
      <c r="O12" s="73">
        <v>447</v>
      </c>
      <c r="P12" s="73">
        <v>64</v>
      </c>
      <c r="Q12" s="73">
        <v>11</v>
      </c>
      <c r="R12" s="73">
        <v>1731</v>
      </c>
      <c r="S12" s="73">
        <v>279</v>
      </c>
      <c r="T12" s="73">
        <v>65</v>
      </c>
      <c r="U12" s="73">
        <v>19</v>
      </c>
      <c r="V12" s="73">
        <v>791</v>
      </c>
      <c r="W12" s="73">
        <v>133</v>
      </c>
      <c r="X12" s="73">
        <v>54</v>
      </c>
      <c r="Y12" s="73">
        <v>6</v>
      </c>
      <c r="Z12" s="73">
        <v>261</v>
      </c>
      <c r="AA12" s="73">
        <v>39</v>
      </c>
      <c r="AB12" s="73">
        <v>69</v>
      </c>
      <c r="AC12" s="73">
        <v>17</v>
      </c>
      <c r="AD12" s="73">
        <v>271</v>
      </c>
      <c r="AE12" s="73">
        <v>137</v>
      </c>
      <c r="AF12" s="73">
        <v>25</v>
      </c>
      <c r="AG12" s="73">
        <v>7</v>
      </c>
      <c r="AH12" s="73">
        <v>264</v>
      </c>
      <c r="AI12" s="73">
        <v>70</v>
      </c>
      <c r="AJ12" s="62"/>
      <c r="AK12" s="62"/>
      <c r="AL12" s="62"/>
      <c r="AM12" s="85"/>
      <c r="AN12" s="91">
        <v>71</v>
      </c>
      <c r="AO12" s="62">
        <v>13</v>
      </c>
      <c r="AP12" s="72">
        <f t="shared" si="1"/>
        <v>453</v>
      </c>
      <c r="AQ12" s="72">
        <f t="shared" si="1"/>
        <v>79</v>
      </c>
      <c r="AR12" s="73"/>
      <c r="AS12" s="73"/>
      <c r="AT12" s="73"/>
      <c r="AU12" s="73"/>
      <c r="AV12" s="73"/>
      <c r="AW12" s="73"/>
      <c r="AX12" s="73"/>
      <c r="AY12" s="73"/>
      <c r="AZ12" s="73">
        <v>31</v>
      </c>
      <c r="BA12" s="73">
        <v>7</v>
      </c>
      <c r="BB12" s="73">
        <v>36</v>
      </c>
      <c r="BC12" s="73">
        <v>7</v>
      </c>
      <c r="BD12" s="75"/>
      <c r="BE12" s="75"/>
      <c r="BF12" s="75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>
        <v>40</v>
      </c>
      <c r="BU12" s="73">
        <v>6</v>
      </c>
      <c r="BV12" s="73">
        <v>417</v>
      </c>
      <c r="BW12" s="90">
        <v>72</v>
      </c>
      <c r="BX12" s="258">
        <f t="shared" si="2"/>
      </c>
      <c r="BY12" s="258">
        <f t="shared" si="3"/>
      </c>
      <c r="BZ12" s="258">
        <f t="shared" si="4"/>
      </c>
      <c r="CA12" s="258">
        <f t="shared" si="5"/>
      </c>
      <c r="CB12" s="258">
        <f t="shared" si="6"/>
      </c>
      <c r="CC12" s="258">
        <f t="shared" si="7"/>
      </c>
      <c r="CD12" s="258">
        <f t="shared" si="8"/>
      </c>
    </row>
    <row r="13" spans="2:82" ht="24">
      <c r="B13" s="8" t="s">
        <v>17</v>
      </c>
      <c r="C13" s="99" t="s">
        <v>81</v>
      </c>
      <c r="D13" s="45">
        <f>'Р.I. Обслужено'!E18</f>
        <v>0</v>
      </c>
      <c r="E13" s="45">
        <f>'Р.I. Обслужено'!F18</f>
        <v>0</v>
      </c>
      <c r="F13" s="45">
        <f>J13+N13+R13+V13+Z13+AD13+AH13+AL13</f>
        <v>0</v>
      </c>
      <c r="G13" s="45">
        <f t="shared" si="0"/>
        <v>0</v>
      </c>
      <c r="H13" s="341"/>
      <c r="I13" s="341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5"/>
      <c r="X13" s="75"/>
      <c r="Y13" s="75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62"/>
      <c r="AK13" s="62"/>
      <c r="AL13" s="62"/>
      <c r="AM13" s="85"/>
      <c r="AN13" s="91"/>
      <c r="AO13" s="62"/>
      <c r="AP13" s="72">
        <f t="shared" si="1"/>
        <v>0</v>
      </c>
      <c r="AQ13" s="72">
        <f t="shared" si="1"/>
        <v>0</v>
      </c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5"/>
      <c r="BE13" s="75"/>
      <c r="BF13" s="75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90"/>
      <c r="BX13" s="258">
        <f t="shared" si="2"/>
      </c>
      <c r="BY13" s="258">
        <f t="shared" si="3"/>
      </c>
      <c r="BZ13" s="258">
        <f t="shared" si="4"/>
      </c>
      <c r="CA13" s="258">
        <f t="shared" si="5"/>
      </c>
      <c r="CB13" s="258">
        <f t="shared" si="6"/>
      </c>
      <c r="CC13" s="258">
        <f t="shared" si="7"/>
      </c>
      <c r="CD13" s="258">
        <f t="shared" si="8"/>
      </c>
    </row>
    <row r="14" spans="2:82" ht="24">
      <c r="B14" s="8" t="s">
        <v>18</v>
      </c>
      <c r="C14" s="99" t="s">
        <v>82</v>
      </c>
      <c r="D14" s="71"/>
      <c r="E14" s="71"/>
      <c r="F14" s="71"/>
      <c r="G14" s="71"/>
      <c r="H14" s="71"/>
      <c r="I14" s="71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84"/>
      <c r="AN14" s="11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84"/>
      <c r="BX14" s="258">
        <f t="shared" si="2"/>
      </c>
      <c r="BY14" s="258">
        <f t="shared" si="3"/>
      </c>
      <c r="BZ14" s="258">
        <f t="shared" si="4"/>
      </c>
      <c r="CA14" s="258">
        <f t="shared" si="5"/>
      </c>
      <c r="CB14" s="258">
        <f t="shared" si="6"/>
      </c>
      <c r="CC14" s="258">
        <f t="shared" si="7"/>
      </c>
      <c r="CD14" s="258">
        <f t="shared" si="8"/>
      </c>
    </row>
    <row r="15" spans="2:82" ht="12.75">
      <c r="B15" s="8" t="s">
        <v>19</v>
      </c>
      <c r="C15" s="99" t="s">
        <v>0</v>
      </c>
      <c r="D15" s="71"/>
      <c r="E15" s="71"/>
      <c r="F15" s="71"/>
      <c r="G15" s="71"/>
      <c r="H15" s="71"/>
      <c r="I15" s="71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84"/>
      <c r="AN15" s="114"/>
      <c r="AO15" s="74"/>
      <c r="AP15" s="74"/>
      <c r="AQ15" s="74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85"/>
      <c r="BX15" s="258">
        <f t="shared" si="2"/>
      </c>
      <c r="BY15" s="258">
        <f t="shared" si="3"/>
      </c>
      <c r="BZ15" s="258">
        <f t="shared" si="4"/>
      </c>
      <c r="CA15" s="258">
        <f t="shared" si="5"/>
      </c>
      <c r="CB15" s="258">
        <f t="shared" si="6"/>
      </c>
      <c r="CC15" s="258">
        <f t="shared" si="7"/>
      </c>
      <c r="CD15" s="258">
        <f t="shared" si="8"/>
      </c>
    </row>
    <row r="16" spans="2:82" ht="24">
      <c r="B16" s="8" t="s">
        <v>20</v>
      </c>
      <c r="C16" s="100" t="s">
        <v>5</v>
      </c>
      <c r="D16" s="45">
        <f>'Р.I. Обслужено'!E21</f>
        <v>0</v>
      </c>
      <c r="E16" s="45">
        <f>'Р.I. Обслужено'!F21</f>
        <v>0</v>
      </c>
      <c r="F16" s="45">
        <f aca="true" t="shared" si="9" ref="F16:G20">J16+N16+R16+V16+Z16+AD16+AH16+AL16</f>
        <v>0</v>
      </c>
      <c r="G16" s="45">
        <f t="shared" si="9"/>
        <v>0</v>
      </c>
      <c r="H16" s="341"/>
      <c r="I16" s="341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5"/>
      <c r="X16" s="75"/>
      <c r="Y16" s="75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4"/>
      <c r="AK16" s="74"/>
      <c r="AL16" s="74"/>
      <c r="AM16" s="84"/>
      <c r="AN16" s="91"/>
      <c r="AO16" s="62"/>
      <c r="AP16" s="72">
        <f aca="true" t="shared" si="10" ref="AP16:AQ20">AT16+AX16+BB16+BF16+BJ16+BN16+BR16+BV16</f>
        <v>0</v>
      </c>
      <c r="AQ16" s="72">
        <f t="shared" si="10"/>
        <v>0</v>
      </c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86"/>
      <c r="BX16" s="258">
        <f t="shared" si="2"/>
      </c>
      <c r="BY16" s="258">
        <f t="shared" si="3"/>
      </c>
      <c r="BZ16" s="258">
        <f t="shared" si="4"/>
      </c>
      <c r="CA16" s="258">
        <f t="shared" si="5"/>
      </c>
      <c r="CB16" s="258">
        <f t="shared" si="6"/>
      </c>
      <c r="CC16" s="258">
        <f t="shared" si="7"/>
      </c>
      <c r="CD16" s="258">
        <f t="shared" si="8"/>
      </c>
    </row>
    <row r="17" spans="2:82" ht="12.75">
      <c r="B17" s="9" t="s">
        <v>21</v>
      </c>
      <c r="C17" s="100" t="s">
        <v>40</v>
      </c>
      <c r="D17" s="45">
        <f>'Р.I. Обслужено'!E22</f>
        <v>32</v>
      </c>
      <c r="E17" s="45">
        <f>'Р.I. Обслужено'!F22</f>
        <v>19</v>
      </c>
      <c r="F17" s="45">
        <f t="shared" si="9"/>
        <v>73773</v>
      </c>
      <c r="G17" s="45">
        <f t="shared" si="9"/>
        <v>46740</v>
      </c>
      <c r="H17" s="341">
        <v>32</v>
      </c>
      <c r="I17" s="341">
        <v>19</v>
      </c>
      <c r="J17" s="73">
        <v>46134</v>
      </c>
      <c r="K17" s="73">
        <v>28761</v>
      </c>
      <c r="L17" s="73">
        <v>32</v>
      </c>
      <c r="M17" s="73">
        <v>19</v>
      </c>
      <c r="N17" s="73">
        <v>23655</v>
      </c>
      <c r="O17" s="73">
        <v>14941</v>
      </c>
      <c r="P17" s="73">
        <v>32</v>
      </c>
      <c r="Q17" s="73">
        <v>19</v>
      </c>
      <c r="R17" s="73">
        <v>646</v>
      </c>
      <c r="S17" s="73">
        <v>588</v>
      </c>
      <c r="T17" s="73">
        <v>10</v>
      </c>
      <c r="U17" s="73"/>
      <c r="V17" s="73">
        <v>755</v>
      </c>
      <c r="W17" s="75"/>
      <c r="X17" s="75">
        <v>32</v>
      </c>
      <c r="Y17" s="75">
        <v>19</v>
      </c>
      <c r="Z17" s="73">
        <v>1304</v>
      </c>
      <c r="AA17" s="73">
        <v>1192</v>
      </c>
      <c r="AB17" s="73">
        <v>32</v>
      </c>
      <c r="AC17" s="73">
        <v>19</v>
      </c>
      <c r="AD17" s="73">
        <v>679</v>
      </c>
      <c r="AE17" s="73">
        <v>658</v>
      </c>
      <c r="AF17" s="73">
        <v>19</v>
      </c>
      <c r="AG17" s="73">
        <v>19</v>
      </c>
      <c r="AH17" s="73">
        <v>600</v>
      </c>
      <c r="AI17" s="73">
        <v>600</v>
      </c>
      <c r="AJ17" s="74"/>
      <c r="AK17" s="74"/>
      <c r="AL17" s="74"/>
      <c r="AM17" s="84"/>
      <c r="AN17" s="91"/>
      <c r="AO17" s="62"/>
      <c r="AP17" s="72">
        <f t="shared" si="10"/>
        <v>0</v>
      </c>
      <c r="AQ17" s="72">
        <f t="shared" si="10"/>
        <v>0</v>
      </c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86"/>
      <c r="BX17" s="258">
        <f>IF(AND(E17&lt;=D17,I17&lt;=H17,M17&lt;=L17,Q17&lt;=P17,U17&lt;=T17,Y17&lt;=X17,AC17&lt;=AB17,AG17&lt;=AF17,AK17&lt;=AJ17,AO17&lt;=AN17,AS17&lt;=AR17,AW17&lt;=AV17,BA17&lt;=AZ17,BE17&lt;=BD17,BI17&lt;=BH17,BM17&lt;=BL17,BQ17&lt;=BP17,BU17&lt;=BT17),"","не верно")</f>
      </c>
      <c r="BY17" s="258">
        <f t="shared" si="3"/>
      </c>
      <c r="BZ17" s="258">
        <f t="shared" si="4"/>
      </c>
      <c r="CA17" s="258">
        <f t="shared" si="5"/>
      </c>
      <c r="CB17" s="258">
        <f t="shared" si="6"/>
      </c>
      <c r="CC17" s="258">
        <f t="shared" si="7"/>
      </c>
      <c r="CD17" s="258">
        <f t="shared" si="8"/>
      </c>
    </row>
    <row r="18" spans="2:82" ht="12.75">
      <c r="B18" s="9" t="s">
        <v>22</v>
      </c>
      <c r="C18" s="100" t="s">
        <v>93</v>
      </c>
      <c r="D18" s="45">
        <f>'Р.I. Обслужено'!E23</f>
        <v>0</v>
      </c>
      <c r="E18" s="45">
        <f>'Р.I. Обслужено'!F23</f>
        <v>0</v>
      </c>
      <c r="F18" s="45">
        <f t="shared" si="9"/>
        <v>0</v>
      </c>
      <c r="G18" s="45">
        <f t="shared" si="9"/>
        <v>0</v>
      </c>
      <c r="H18" s="341"/>
      <c r="I18" s="341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5"/>
      <c r="W18" s="75"/>
      <c r="X18" s="75"/>
      <c r="Y18" s="75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4"/>
      <c r="AK18" s="74"/>
      <c r="AL18" s="74"/>
      <c r="AM18" s="84"/>
      <c r="AN18" s="91"/>
      <c r="AO18" s="62"/>
      <c r="AP18" s="72">
        <f t="shared" si="10"/>
        <v>0</v>
      </c>
      <c r="AQ18" s="72">
        <f t="shared" si="10"/>
        <v>0</v>
      </c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86"/>
      <c r="BX18" s="258">
        <f t="shared" si="2"/>
      </c>
      <c r="BY18" s="258">
        <f t="shared" si="3"/>
      </c>
      <c r="BZ18" s="258">
        <f t="shared" si="4"/>
      </c>
      <c r="CA18" s="258">
        <f t="shared" si="5"/>
      </c>
      <c r="CB18" s="258">
        <f t="shared" si="6"/>
      </c>
      <c r="CC18" s="258">
        <f t="shared" si="7"/>
      </c>
      <c r="CD18" s="258">
        <f t="shared" si="8"/>
      </c>
    </row>
    <row r="19" spans="2:82" ht="14.25" customHeight="1">
      <c r="B19" s="8" t="s">
        <v>23</v>
      </c>
      <c r="C19" s="100" t="s">
        <v>1</v>
      </c>
      <c r="D19" s="45">
        <f>'Р.I. Обслужено'!E24</f>
        <v>1674</v>
      </c>
      <c r="E19" s="45">
        <f>'Р.I. Обслужено'!F24</f>
        <v>336</v>
      </c>
      <c r="F19" s="45">
        <f t="shared" si="9"/>
        <v>1960</v>
      </c>
      <c r="G19" s="45">
        <f t="shared" si="9"/>
        <v>412</v>
      </c>
      <c r="H19" s="71"/>
      <c r="I19" s="71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3">
        <v>1674</v>
      </c>
      <c r="AK19" s="73">
        <v>336</v>
      </c>
      <c r="AL19" s="73">
        <v>1960</v>
      </c>
      <c r="AM19" s="86">
        <v>412</v>
      </c>
      <c r="AN19" s="91">
        <v>22</v>
      </c>
      <c r="AO19" s="62">
        <v>11</v>
      </c>
      <c r="AP19" s="72">
        <f t="shared" si="10"/>
        <v>1409</v>
      </c>
      <c r="AQ19" s="72">
        <f t="shared" si="10"/>
        <v>557</v>
      </c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>
        <v>22</v>
      </c>
      <c r="BU19" s="73">
        <v>11</v>
      </c>
      <c r="BV19" s="73">
        <v>1409</v>
      </c>
      <c r="BW19" s="90">
        <v>557</v>
      </c>
      <c r="BX19" s="258">
        <f t="shared" si="2"/>
      </c>
      <c r="BY19" s="258">
        <f t="shared" si="3"/>
      </c>
      <c r="BZ19" s="258">
        <f t="shared" si="4"/>
      </c>
      <c r="CA19" s="258">
        <f t="shared" si="5"/>
      </c>
      <c r="CB19" s="258">
        <f t="shared" si="6"/>
      </c>
      <c r="CC19" s="258">
        <f t="shared" si="7"/>
      </c>
      <c r="CD19" s="258">
        <f t="shared" si="8"/>
      </c>
    </row>
    <row r="20" spans="2:82" ht="24">
      <c r="B20" s="8" t="s">
        <v>24</v>
      </c>
      <c r="C20" s="100" t="s">
        <v>3</v>
      </c>
      <c r="D20" s="45">
        <f>'Р.I. Обслужено'!E25</f>
        <v>0</v>
      </c>
      <c r="E20" s="45">
        <f>'Р.I. Обслужено'!F25</f>
        <v>0</v>
      </c>
      <c r="F20" s="45">
        <f t="shared" si="9"/>
        <v>0</v>
      </c>
      <c r="G20" s="45">
        <f t="shared" si="9"/>
        <v>0</v>
      </c>
      <c r="H20" s="341"/>
      <c r="I20" s="34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85"/>
      <c r="AN20" s="91"/>
      <c r="AO20" s="62"/>
      <c r="AP20" s="72">
        <f t="shared" si="10"/>
        <v>0</v>
      </c>
      <c r="AQ20" s="72">
        <f t="shared" si="10"/>
        <v>0</v>
      </c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90"/>
      <c r="BX20" s="258">
        <f t="shared" si="2"/>
      </c>
      <c r="BY20" s="258">
        <f t="shared" si="3"/>
      </c>
      <c r="BZ20" s="258">
        <f t="shared" si="4"/>
      </c>
      <c r="CA20" s="258">
        <f t="shared" si="5"/>
      </c>
      <c r="CB20" s="258">
        <f t="shared" si="6"/>
      </c>
      <c r="CC20" s="258">
        <f t="shared" si="7"/>
      </c>
      <c r="CD20" s="258">
        <f t="shared" si="8"/>
      </c>
    </row>
    <row r="21" spans="2:82" ht="24">
      <c r="B21" s="8" t="s">
        <v>25</v>
      </c>
      <c r="C21" s="100" t="s">
        <v>127</v>
      </c>
      <c r="D21" s="71"/>
      <c r="E21" s="71"/>
      <c r="F21" s="71"/>
      <c r="G21" s="71"/>
      <c r="H21" s="71"/>
      <c r="I21" s="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84"/>
      <c r="AN21" s="11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84"/>
      <c r="BX21" s="258">
        <f t="shared" si="2"/>
      </c>
      <c r="BY21" s="258">
        <f t="shared" si="3"/>
      </c>
      <c r="BZ21" s="258">
        <f t="shared" si="4"/>
      </c>
      <c r="CA21" s="258">
        <f t="shared" si="5"/>
      </c>
      <c r="CB21" s="258">
        <f t="shared" si="6"/>
      </c>
      <c r="CC21" s="258">
        <f t="shared" si="7"/>
      </c>
      <c r="CD21" s="258">
        <f t="shared" si="8"/>
      </c>
    </row>
    <row r="22" spans="2:82" ht="12.75">
      <c r="B22" s="8" t="s">
        <v>26</v>
      </c>
      <c r="C22" s="100" t="s">
        <v>6</v>
      </c>
      <c r="D22" s="71"/>
      <c r="E22" s="71"/>
      <c r="F22" s="71"/>
      <c r="G22" s="71"/>
      <c r="H22" s="71"/>
      <c r="I22" s="71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84"/>
      <c r="AN22" s="11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84"/>
      <c r="BX22" s="258">
        <f t="shared" si="2"/>
      </c>
      <c r="BY22" s="258">
        <f t="shared" si="3"/>
      </c>
      <c r="BZ22" s="258">
        <f t="shared" si="4"/>
      </c>
      <c r="CA22" s="258">
        <f t="shared" si="5"/>
      </c>
      <c r="CB22" s="258">
        <f t="shared" si="6"/>
      </c>
      <c r="CC22" s="258">
        <f t="shared" si="7"/>
      </c>
      <c r="CD22" s="258">
        <f t="shared" si="8"/>
      </c>
    </row>
    <row r="23" spans="2:82" ht="12.75">
      <c r="B23" s="10" t="s">
        <v>27</v>
      </c>
      <c r="C23" s="100" t="s">
        <v>39</v>
      </c>
      <c r="D23" s="71"/>
      <c r="E23" s="71"/>
      <c r="F23" s="71"/>
      <c r="G23" s="71"/>
      <c r="H23" s="71"/>
      <c r="I23" s="71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84"/>
      <c r="AN23" s="11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84"/>
      <c r="BX23" s="258">
        <f t="shared" si="2"/>
      </c>
      <c r="BY23" s="258">
        <f t="shared" si="3"/>
      </c>
      <c r="BZ23" s="258">
        <f t="shared" si="4"/>
      </c>
      <c r="CA23" s="258">
        <f t="shared" si="5"/>
      </c>
      <c r="CB23" s="258">
        <f t="shared" si="6"/>
      </c>
      <c r="CC23" s="258">
        <f t="shared" si="7"/>
      </c>
      <c r="CD23" s="258">
        <f t="shared" si="8"/>
      </c>
    </row>
    <row r="24" spans="2:82" ht="36">
      <c r="B24" s="10" t="s">
        <v>28</v>
      </c>
      <c r="C24" s="99" t="s">
        <v>84</v>
      </c>
      <c r="D24" s="71"/>
      <c r="E24" s="71"/>
      <c r="F24" s="71"/>
      <c r="G24" s="71"/>
      <c r="H24" s="71"/>
      <c r="I24" s="71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84"/>
      <c r="AN24" s="11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84"/>
      <c r="BX24" s="258">
        <f t="shared" si="2"/>
      </c>
      <c r="BY24" s="258">
        <f t="shared" si="3"/>
      </c>
      <c r="BZ24" s="258">
        <f t="shared" si="4"/>
      </c>
      <c r="CA24" s="258">
        <f t="shared" si="5"/>
      </c>
      <c r="CB24" s="258">
        <f t="shared" si="6"/>
      </c>
      <c r="CC24" s="258">
        <f t="shared" si="7"/>
      </c>
      <c r="CD24" s="258">
        <f t="shared" si="8"/>
      </c>
    </row>
    <row r="25" spans="2:82" ht="24">
      <c r="B25" s="101" t="s">
        <v>29</v>
      </c>
      <c r="C25" s="99" t="s">
        <v>2</v>
      </c>
      <c r="D25" s="71"/>
      <c r="E25" s="71"/>
      <c r="F25" s="71"/>
      <c r="G25" s="71"/>
      <c r="H25" s="71"/>
      <c r="I25" s="71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84"/>
      <c r="AN25" s="11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84"/>
      <c r="BX25" s="258">
        <f t="shared" si="2"/>
      </c>
      <c r="BY25" s="258">
        <f t="shared" si="3"/>
      </c>
      <c r="BZ25" s="258">
        <f t="shared" si="4"/>
      </c>
      <c r="CA25" s="258">
        <f t="shared" si="5"/>
      </c>
      <c r="CB25" s="258">
        <f t="shared" si="6"/>
      </c>
      <c r="CC25" s="258">
        <f t="shared" si="7"/>
      </c>
      <c r="CD25" s="258">
        <f t="shared" si="8"/>
      </c>
    </row>
    <row r="26" spans="2:82" ht="24">
      <c r="B26" s="102">
        <v>2</v>
      </c>
      <c r="C26" s="103" t="s">
        <v>42</v>
      </c>
      <c r="D26" s="71"/>
      <c r="E26" s="71"/>
      <c r="F26" s="71"/>
      <c r="G26" s="71"/>
      <c r="H26" s="71"/>
      <c r="I26" s="71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84"/>
      <c r="AN26" s="11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84"/>
      <c r="BX26" s="258">
        <f t="shared" si="2"/>
      </c>
      <c r="BY26" s="258">
        <f t="shared" si="3"/>
      </c>
      <c r="BZ26" s="258">
        <f t="shared" si="4"/>
      </c>
      <c r="CA26" s="258">
        <f t="shared" si="5"/>
      </c>
      <c r="CB26" s="258">
        <f t="shared" si="6"/>
      </c>
      <c r="CC26" s="258">
        <f t="shared" si="7"/>
      </c>
      <c r="CD26" s="258">
        <f t="shared" si="8"/>
      </c>
    </row>
    <row r="27" spans="2:82" ht="36">
      <c r="B27" s="102">
        <v>3</v>
      </c>
      <c r="C27" s="103" t="s">
        <v>11</v>
      </c>
      <c r="D27" s="71"/>
      <c r="E27" s="71"/>
      <c r="F27" s="71"/>
      <c r="G27" s="71"/>
      <c r="H27" s="74"/>
      <c r="I27" s="74"/>
      <c r="J27" s="71"/>
      <c r="K27" s="71"/>
      <c r="L27" s="74"/>
      <c r="M27" s="74"/>
      <c r="N27" s="71"/>
      <c r="O27" s="71"/>
      <c r="P27" s="74"/>
      <c r="Q27" s="74"/>
      <c r="R27" s="71"/>
      <c r="S27" s="71"/>
      <c r="T27" s="74"/>
      <c r="U27" s="74"/>
      <c r="V27" s="71"/>
      <c r="W27" s="71"/>
      <c r="X27" s="74"/>
      <c r="Y27" s="74"/>
      <c r="Z27" s="71"/>
      <c r="AA27" s="71"/>
      <c r="AB27" s="74"/>
      <c r="AC27" s="74"/>
      <c r="AD27" s="71"/>
      <c r="AE27" s="71"/>
      <c r="AF27" s="74"/>
      <c r="AG27" s="74"/>
      <c r="AH27" s="71"/>
      <c r="AI27" s="71"/>
      <c r="AJ27" s="74"/>
      <c r="AK27" s="74"/>
      <c r="AL27" s="71"/>
      <c r="AM27" s="340"/>
      <c r="AN27" s="11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84"/>
      <c r="BX27" s="258">
        <f t="shared" si="2"/>
      </c>
      <c r="BY27" s="258">
        <f t="shared" si="3"/>
      </c>
      <c r="BZ27" s="258">
        <f t="shared" si="4"/>
      </c>
      <c r="CA27" s="258">
        <f t="shared" si="5"/>
      </c>
      <c r="CB27" s="258">
        <f t="shared" si="6"/>
      </c>
      <c r="CC27" s="258">
        <f t="shared" si="7"/>
      </c>
      <c r="CD27" s="258">
        <f t="shared" si="8"/>
      </c>
    </row>
    <row r="28" spans="2:82" ht="12.75">
      <c r="B28" s="104" t="s">
        <v>56</v>
      </c>
      <c r="C28" s="100" t="s">
        <v>40</v>
      </c>
      <c r="D28" s="71"/>
      <c r="E28" s="71"/>
      <c r="F28" s="71"/>
      <c r="G28" s="71"/>
      <c r="H28" s="71"/>
      <c r="I28" s="71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84"/>
      <c r="AN28" s="11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84"/>
      <c r="BX28" s="258">
        <f t="shared" si="2"/>
      </c>
      <c r="BY28" s="258">
        <f t="shared" si="3"/>
      </c>
      <c r="BZ28" s="258">
        <f t="shared" si="4"/>
      </c>
      <c r="CA28" s="258">
        <f t="shared" si="5"/>
      </c>
      <c r="CB28" s="258">
        <f t="shared" si="6"/>
      </c>
      <c r="CC28" s="258">
        <f t="shared" si="7"/>
      </c>
      <c r="CD28" s="258">
        <f t="shared" si="8"/>
      </c>
    </row>
    <row r="29" spans="2:82" ht="12.75">
      <c r="B29" s="104" t="s">
        <v>57</v>
      </c>
      <c r="C29" s="100" t="s">
        <v>41</v>
      </c>
      <c r="D29" s="71"/>
      <c r="E29" s="71"/>
      <c r="F29" s="71"/>
      <c r="G29" s="71"/>
      <c r="H29" s="71"/>
      <c r="I29" s="71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84"/>
      <c r="AN29" s="11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84"/>
      <c r="BX29" s="258">
        <f t="shared" si="2"/>
      </c>
      <c r="BY29" s="258">
        <f t="shared" si="3"/>
      </c>
      <c r="BZ29" s="258">
        <f t="shared" si="4"/>
      </c>
      <c r="CA29" s="258">
        <f t="shared" si="5"/>
      </c>
      <c r="CB29" s="258">
        <f t="shared" si="6"/>
      </c>
      <c r="CC29" s="258">
        <f t="shared" si="7"/>
      </c>
      <c r="CD29" s="258">
        <f t="shared" si="8"/>
      </c>
    </row>
    <row r="30" spans="2:82" ht="12.75">
      <c r="B30" s="104" t="s">
        <v>58</v>
      </c>
      <c r="C30" s="100" t="s">
        <v>39</v>
      </c>
      <c r="D30" s="71"/>
      <c r="E30" s="71"/>
      <c r="F30" s="71"/>
      <c r="G30" s="71"/>
      <c r="H30" s="71"/>
      <c r="I30" s="71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84"/>
      <c r="AN30" s="11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84"/>
      <c r="BX30" s="258">
        <f t="shared" si="2"/>
      </c>
      <c r="BY30" s="258">
        <f t="shared" si="3"/>
      </c>
      <c r="BZ30" s="258">
        <f t="shared" si="4"/>
      </c>
      <c r="CA30" s="258">
        <f t="shared" si="5"/>
      </c>
      <c r="CB30" s="258">
        <f t="shared" si="6"/>
      </c>
      <c r="CC30" s="258">
        <f t="shared" si="7"/>
      </c>
      <c r="CD30" s="258">
        <f t="shared" si="8"/>
      </c>
    </row>
    <row r="31" spans="2:82" ht="12.75" hidden="1">
      <c r="B31" s="96">
        <v>4</v>
      </c>
      <c r="C31" s="103" t="s">
        <v>79</v>
      </c>
      <c r="D31" s="45">
        <f>'Р.I. Обслужено'!E36</f>
        <v>0</v>
      </c>
      <c r="E31" s="45">
        <f>'Р.I. Обслужено'!F36</f>
        <v>0</v>
      </c>
      <c r="F31" s="45">
        <f aca="true" t="shared" si="11" ref="F31:G34">J31+N31+R31+V31+Z31+AD31+AH31+AL31</f>
        <v>0</v>
      </c>
      <c r="G31" s="45">
        <f t="shared" si="11"/>
        <v>0</v>
      </c>
      <c r="H31" s="341">
        <f>H38</f>
        <v>0</v>
      </c>
      <c r="I31" s="341">
        <f aca="true" t="shared" si="12" ref="I31:AI31">I38</f>
        <v>0</v>
      </c>
      <c r="J31" s="341">
        <f t="shared" si="12"/>
        <v>0</v>
      </c>
      <c r="K31" s="341">
        <f t="shared" si="12"/>
        <v>0</v>
      </c>
      <c r="L31" s="341">
        <f t="shared" si="12"/>
        <v>0</v>
      </c>
      <c r="M31" s="341">
        <f t="shared" si="12"/>
        <v>0</v>
      </c>
      <c r="N31" s="341">
        <f t="shared" si="12"/>
        <v>0</v>
      </c>
      <c r="O31" s="341">
        <f t="shared" si="12"/>
        <v>0</v>
      </c>
      <c r="P31" s="341">
        <f t="shared" si="12"/>
        <v>0</v>
      </c>
      <c r="Q31" s="341">
        <f t="shared" si="12"/>
        <v>0</v>
      </c>
      <c r="R31" s="341">
        <f t="shared" si="12"/>
        <v>0</v>
      </c>
      <c r="S31" s="341">
        <f t="shared" si="12"/>
        <v>0</v>
      </c>
      <c r="T31" s="341">
        <f t="shared" si="12"/>
        <v>0</v>
      </c>
      <c r="U31" s="341">
        <f t="shared" si="12"/>
        <v>0</v>
      </c>
      <c r="V31" s="341">
        <f t="shared" si="12"/>
        <v>0</v>
      </c>
      <c r="W31" s="341">
        <f t="shared" si="12"/>
        <v>0</v>
      </c>
      <c r="X31" s="341">
        <f t="shared" si="12"/>
        <v>0</v>
      </c>
      <c r="Y31" s="341">
        <f t="shared" si="12"/>
        <v>0</v>
      </c>
      <c r="Z31" s="341">
        <f t="shared" si="12"/>
        <v>0</v>
      </c>
      <c r="AA31" s="341">
        <f t="shared" si="12"/>
        <v>0</v>
      </c>
      <c r="AB31" s="341">
        <f t="shared" si="12"/>
        <v>0</v>
      </c>
      <c r="AC31" s="341">
        <f t="shared" si="12"/>
        <v>0</v>
      </c>
      <c r="AD31" s="341">
        <f t="shared" si="12"/>
        <v>0</v>
      </c>
      <c r="AE31" s="341">
        <f t="shared" si="12"/>
        <v>0</v>
      </c>
      <c r="AF31" s="341">
        <f t="shared" si="12"/>
        <v>0</v>
      </c>
      <c r="AG31" s="341">
        <f t="shared" si="12"/>
        <v>0</v>
      </c>
      <c r="AH31" s="341">
        <f t="shared" si="12"/>
        <v>0</v>
      </c>
      <c r="AI31" s="341">
        <f t="shared" si="12"/>
        <v>0</v>
      </c>
      <c r="AJ31" s="74"/>
      <c r="AK31" s="74"/>
      <c r="AL31" s="74"/>
      <c r="AM31" s="84"/>
      <c r="AN31" s="341">
        <f>AN38</f>
        <v>0</v>
      </c>
      <c r="AO31" s="341">
        <f>AO38</f>
        <v>0</v>
      </c>
      <c r="AP31" s="72">
        <f>AT31+AX31+BB31+BF31+BJ31+BN31+BR31+BV31</f>
        <v>0</v>
      </c>
      <c r="AQ31" s="72">
        <f>AU31+AY31+BC31+BG31+BK31+BO31+BS31+BW31</f>
        <v>0</v>
      </c>
      <c r="AR31" s="341">
        <f>AR38</f>
        <v>0</v>
      </c>
      <c r="AS31" s="341">
        <f aca="true" t="shared" si="13" ref="AS31:BW31">AS38</f>
        <v>0</v>
      </c>
      <c r="AT31" s="341">
        <f t="shared" si="13"/>
        <v>0</v>
      </c>
      <c r="AU31" s="341">
        <f t="shared" si="13"/>
        <v>0</v>
      </c>
      <c r="AV31" s="341">
        <f t="shared" si="13"/>
        <v>0</v>
      </c>
      <c r="AW31" s="341">
        <f t="shared" si="13"/>
        <v>0</v>
      </c>
      <c r="AX31" s="341">
        <f t="shared" si="13"/>
        <v>0</v>
      </c>
      <c r="AY31" s="341">
        <f t="shared" si="13"/>
        <v>0</v>
      </c>
      <c r="AZ31" s="341">
        <f t="shared" si="13"/>
        <v>0</v>
      </c>
      <c r="BA31" s="341">
        <f t="shared" si="13"/>
        <v>0</v>
      </c>
      <c r="BB31" s="341">
        <f t="shared" si="13"/>
        <v>0</v>
      </c>
      <c r="BC31" s="341">
        <f t="shared" si="13"/>
        <v>0</v>
      </c>
      <c r="BD31" s="341">
        <f t="shared" si="13"/>
        <v>0</v>
      </c>
      <c r="BE31" s="341">
        <f t="shared" si="13"/>
        <v>0</v>
      </c>
      <c r="BF31" s="341">
        <f t="shared" si="13"/>
        <v>0</v>
      </c>
      <c r="BG31" s="341">
        <f t="shared" si="13"/>
        <v>0</v>
      </c>
      <c r="BH31" s="341">
        <f t="shared" si="13"/>
        <v>0</v>
      </c>
      <c r="BI31" s="341">
        <f t="shared" si="13"/>
        <v>0</v>
      </c>
      <c r="BJ31" s="341">
        <f t="shared" si="13"/>
        <v>0</v>
      </c>
      <c r="BK31" s="341">
        <f t="shared" si="13"/>
        <v>0</v>
      </c>
      <c r="BL31" s="341">
        <f t="shared" si="13"/>
        <v>0</v>
      </c>
      <c r="BM31" s="341">
        <f t="shared" si="13"/>
        <v>0</v>
      </c>
      <c r="BN31" s="341">
        <f t="shared" si="13"/>
        <v>0</v>
      </c>
      <c r="BO31" s="341">
        <f t="shared" si="13"/>
        <v>0</v>
      </c>
      <c r="BP31" s="341">
        <f t="shared" si="13"/>
        <v>0</v>
      </c>
      <c r="BQ31" s="341">
        <f t="shared" si="13"/>
        <v>0</v>
      </c>
      <c r="BR31" s="341">
        <f t="shared" si="13"/>
        <v>0</v>
      </c>
      <c r="BS31" s="341">
        <f t="shared" si="13"/>
        <v>0</v>
      </c>
      <c r="BT31" s="341">
        <f t="shared" si="13"/>
        <v>0</v>
      </c>
      <c r="BU31" s="341">
        <f t="shared" si="13"/>
        <v>0</v>
      </c>
      <c r="BV31" s="341">
        <f t="shared" si="13"/>
        <v>0</v>
      </c>
      <c r="BW31" s="341">
        <f t="shared" si="13"/>
        <v>0</v>
      </c>
      <c r="BX31" s="258" t="e">
        <f>IF(AND(E31&lt;=D31,I31&lt;=H31,M31&lt;=L31,Q31&lt;=P31,U31&lt;=T31,Y31&lt;=X31,AC31&lt;=AB31,AG31&lt;=AF31,AK31&lt;=AJ31,#REF!&lt;=AO31,AS31&lt;=AR31,AW31&lt;=AV31,BA31&lt;=AZ31,BE31&lt;=BD31,BI31&lt;=BH31,BM31&lt;=BL31,BQ31&lt;=BP31,BU31&lt;=BT31),"","не верно")</f>
        <v>#REF!</v>
      </c>
      <c r="BY31" s="258">
        <f t="shared" si="3"/>
      </c>
      <c r="BZ31" s="258">
        <f t="shared" si="4"/>
      </c>
      <c r="CA31" s="258">
        <f>IF(AND(AR31&lt;=AO31,AV31&lt;=AO31,AZ31&lt;=AO31,BD31&lt;=AO31,BH31&lt;=AO31,BL31&lt;=AO31,BP31&lt;=AO31,BT31&lt;=AO31),"","не верно")</f>
      </c>
      <c r="CB31" s="258" t="e">
        <f>IF(AND(AS31&lt;=#REF!,AW31&lt;=#REF!,BA31&lt;=#REF!,BE31&lt;=#REF!,BI31&lt;=#REF!,BM31&lt;=#REF!,BQ31&lt;=#REF!,BU31&lt;=#REF!),"","не верно")</f>
        <v>#REF!</v>
      </c>
      <c r="CC31" s="258">
        <f t="shared" si="7"/>
      </c>
      <c r="CD31" s="258">
        <f t="shared" si="8"/>
      </c>
    </row>
    <row r="32" spans="2:82" ht="24">
      <c r="B32" s="11">
        <v>4</v>
      </c>
      <c r="C32" s="103" t="s">
        <v>12</v>
      </c>
      <c r="D32" s="45">
        <f>'Р.I. Обслужено'!E37</f>
        <v>0</v>
      </c>
      <c r="E32" s="45">
        <f>'Р.I. Обслужено'!F37</f>
        <v>0</v>
      </c>
      <c r="F32" s="45">
        <f t="shared" si="11"/>
        <v>0</v>
      </c>
      <c r="G32" s="45">
        <f t="shared" si="11"/>
        <v>0</v>
      </c>
      <c r="H32" s="341"/>
      <c r="I32" s="341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62"/>
      <c r="U32" s="62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5"/>
      <c r="AK32" s="75"/>
      <c r="AL32" s="75"/>
      <c r="AM32" s="86"/>
      <c r="AN32" s="91"/>
      <c r="AO32" s="62"/>
      <c r="AP32" s="72">
        <f>AT32+AX32+BB32+BF32+BJ32+BN32+BR32+BV32</f>
        <v>0</v>
      </c>
      <c r="AQ32" s="72">
        <f>AU32+AY32+BC32+BG32+BK32+BO32+BS32+BW32</f>
        <v>0</v>
      </c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86"/>
      <c r="BX32" s="258">
        <f t="shared" si="2"/>
      </c>
      <c r="BY32" s="258">
        <f t="shared" si="3"/>
      </c>
      <c r="BZ32" s="258">
        <f t="shared" si="4"/>
      </c>
      <c r="CA32" s="258">
        <f t="shared" si="5"/>
      </c>
      <c r="CB32" s="258">
        <f t="shared" si="6"/>
      </c>
      <c r="CC32" s="258">
        <f t="shared" si="7"/>
      </c>
      <c r="CD32" s="258">
        <f t="shared" si="8"/>
      </c>
    </row>
    <row r="33" spans="2:82" ht="12.75">
      <c r="B33" s="11">
        <v>5</v>
      </c>
      <c r="C33" s="103" t="s">
        <v>13</v>
      </c>
      <c r="D33" s="45">
        <f>'Р.I. Обслужено'!E38</f>
        <v>0</v>
      </c>
      <c r="E33" s="45">
        <f>'Р.I. Обслужено'!F38</f>
        <v>0</v>
      </c>
      <c r="F33" s="45">
        <f t="shared" si="11"/>
        <v>0</v>
      </c>
      <c r="G33" s="45">
        <f t="shared" si="11"/>
        <v>0</v>
      </c>
      <c r="H33" s="341"/>
      <c r="I33" s="341"/>
      <c r="J33" s="73"/>
      <c r="K33" s="73"/>
      <c r="L33" s="73"/>
      <c r="M33" s="73"/>
      <c r="N33" s="73"/>
      <c r="O33" s="73"/>
      <c r="P33" s="73"/>
      <c r="Q33" s="73"/>
      <c r="R33" s="75"/>
      <c r="S33" s="75"/>
      <c r="T33" s="75"/>
      <c r="U33" s="75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4"/>
      <c r="AK33" s="74"/>
      <c r="AL33" s="74"/>
      <c r="AM33" s="84"/>
      <c r="AN33" s="11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84"/>
      <c r="BX33" s="258">
        <f t="shared" si="2"/>
      </c>
      <c r="BY33" s="258">
        <f t="shared" si="3"/>
      </c>
      <c r="BZ33" s="258">
        <f t="shared" si="4"/>
      </c>
      <c r="CA33" s="258">
        <f t="shared" si="5"/>
      </c>
      <c r="CB33" s="258">
        <f t="shared" si="6"/>
      </c>
      <c r="CC33" s="258">
        <f t="shared" si="7"/>
      </c>
      <c r="CD33" s="258">
        <f t="shared" si="8"/>
      </c>
    </row>
    <row r="34" spans="2:82" ht="12.75">
      <c r="B34" s="11">
        <v>6</v>
      </c>
      <c r="C34" s="103" t="s">
        <v>33</v>
      </c>
      <c r="D34" s="45">
        <f>'Р.I. Обслужено'!E39</f>
        <v>0</v>
      </c>
      <c r="E34" s="45">
        <f>'Р.I. Обслужено'!F39</f>
        <v>0</v>
      </c>
      <c r="F34" s="45">
        <f t="shared" si="11"/>
        <v>0</v>
      </c>
      <c r="G34" s="45">
        <f t="shared" si="11"/>
        <v>0</v>
      </c>
      <c r="H34" s="341"/>
      <c r="I34" s="341"/>
      <c r="J34" s="73"/>
      <c r="K34" s="73"/>
      <c r="L34" s="73"/>
      <c r="M34" s="73"/>
      <c r="N34" s="73"/>
      <c r="O34" s="73"/>
      <c r="P34" s="73"/>
      <c r="Q34" s="73"/>
      <c r="R34" s="75"/>
      <c r="S34" s="75"/>
      <c r="T34" s="75"/>
      <c r="U34" s="75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4"/>
      <c r="AK34" s="74"/>
      <c r="AL34" s="74"/>
      <c r="AM34" s="84"/>
      <c r="AN34" s="11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84"/>
      <c r="BX34" s="258">
        <f t="shared" si="2"/>
      </c>
      <c r="BY34" s="258">
        <f t="shared" si="3"/>
      </c>
      <c r="BZ34" s="258">
        <f t="shared" si="4"/>
      </c>
      <c r="CA34" s="258">
        <f t="shared" si="5"/>
      </c>
      <c r="CB34" s="258">
        <f t="shared" si="6"/>
      </c>
      <c r="CC34" s="258">
        <f t="shared" si="7"/>
      </c>
      <c r="CD34" s="258">
        <f t="shared" si="8"/>
      </c>
    </row>
    <row r="35" spans="2:82" ht="12.75">
      <c r="B35" s="11">
        <v>7</v>
      </c>
      <c r="C35" s="103" t="s">
        <v>14</v>
      </c>
      <c r="D35" s="71"/>
      <c r="E35" s="71"/>
      <c r="F35" s="71"/>
      <c r="G35" s="71"/>
      <c r="H35" s="71"/>
      <c r="I35" s="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84"/>
      <c r="AN35" s="11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84"/>
      <c r="BX35" s="258">
        <f t="shared" si="2"/>
      </c>
      <c r="BY35" s="258">
        <f t="shared" si="3"/>
      </c>
      <c r="BZ35" s="258">
        <f t="shared" si="4"/>
      </c>
      <c r="CA35" s="258">
        <f t="shared" si="5"/>
      </c>
      <c r="CB35" s="258">
        <f t="shared" si="6"/>
      </c>
      <c r="CC35" s="258">
        <f t="shared" si="7"/>
      </c>
      <c r="CD35" s="258">
        <f t="shared" si="8"/>
      </c>
    </row>
    <row r="36" spans="2:82" ht="12.75">
      <c r="B36" s="102">
        <v>8</v>
      </c>
      <c r="C36" s="103" t="s">
        <v>94</v>
      </c>
      <c r="D36" s="71"/>
      <c r="E36" s="71"/>
      <c r="F36" s="71"/>
      <c r="G36" s="71"/>
      <c r="H36" s="71"/>
      <c r="I36" s="71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258">
        <f t="shared" si="2"/>
      </c>
      <c r="BY36" s="258">
        <f t="shared" si="3"/>
      </c>
      <c r="BZ36" s="258">
        <f t="shared" si="4"/>
      </c>
      <c r="CA36" s="258">
        <f t="shared" si="5"/>
      </c>
      <c r="CB36" s="258">
        <f t="shared" si="6"/>
      </c>
      <c r="CC36" s="258">
        <f t="shared" si="7"/>
      </c>
      <c r="CD36" s="258">
        <f t="shared" si="8"/>
      </c>
    </row>
    <row r="37" spans="2:82" ht="12.75">
      <c r="B37" s="102">
        <v>9</v>
      </c>
      <c r="C37" s="103" t="s">
        <v>83</v>
      </c>
      <c r="D37" s="45">
        <f>'Р.I. Обслужено'!E42</f>
        <v>0</v>
      </c>
      <c r="E37" s="45">
        <f>'Р.I. Обслужено'!F42</f>
        <v>0</v>
      </c>
      <c r="F37" s="45">
        <f aca="true" t="shared" si="14" ref="F37:G41">J37+N37+R37+V37+Z37+AD37+AH37+AL37</f>
        <v>0</v>
      </c>
      <c r="G37" s="45">
        <f t="shared" si="14"/>
        <v>0</v>
      </c>
      <c r="H37" s="341"/>
      <c r="I37" s="34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85"/>
      <c r="AN37" s="91"/>
      <c r="AO37" s="62"/>
      <c r="AP37" s="72">
        <f aca="true" t="shared" si="15" ref="AP37:AQ41">AT37+AX37+BB37+BF37+BJ37+BN37+BR37+BV37</f>
        <v>0</v>
      </c>
      <c r="AQ37" s="72">
        <f t="shared" si="15"/>
        <v>0</v>
      </c>
      <c r="AR37" s="75"/>
      <c r="AS37" s="75"/>
      <c r="AT37" s="75"/>
      <c r="AU37" s="75"/>
      <c r="AV37" s="75"/>
      <c r="AW37" s="75"/>
      <c r="AX37" s="75"/>
      <c r="AY37" s="75"/>
      <c r="AZ37" s="73"/>
      <c r="BA37" s="73"/>
      <c r="BB37" s="73"/>
      <c r="BC37" s="75"/>
      <c r="BD37" s="73"/>
      <c r="BE37" s="73"/>
      <c r="BF37" s="73"/>
      <c r="BG37" s="75"/>
      <c r="BH37" s="75"/>
      <c r="BI37" s="75"/>
      <c r="BJ37" s="75"/>
      <c r="BK37" s="73"/>
      <c r="BL37" s="75"/>
      <c r="BM37" s="75"/>
      <c r="BN37" s="75"/>
      <c r="BO37" s="73"/>
      <c r="BP37" s="73"/>
      <c r="BQ37" s="73"/>
      <c r="BR37" s="73"/>
      <c r="BS37" s="73"/>
      <c r="BT37" s="75"/>
      <c r="BU37" s="75"/>
      <c r="BV37" s="75"/>
      <c r="BW37" s="90"/>
      <c r="BX37" s="258">
        <f t="shared" si="2"/>
      </c>
      <c r="BY37" s="258">
        <f t="shared" si="3"/>
      </c>
      <c r="BZ37" s="258">
        <f t="shared" si="4"/>
      </c>
      <c r="CA37" s="258">
        <f t="shared" si="5"/>
      </c>
      <c r="CB37" s="258">
        <f t="shared" si="6"/>
      </c>
      <c r="CC37" s="258">
        <f t="shared" si="7"/>
      </c>
      <c r="CD37" s="258">
        <f t="shared" si="8"/>
      </c>
    </row>
    <row r="38" spans="2:82" ht="12.75">
      <c r="B38" s="55">
        <v>10</v>
      </c>
      <c r="C38" s="103" t="s">
        <v>79</v>
      </c>
      <c r="D38" s="45">
        <f>'Р.I. Обслужено'!E43</f>
        <v>0</v>
      </c>
      <c r="E38" s="45">
        <f>'Р.I. Обслужено'!F43</f>
        <v>0</v>
      </c>
      <c r="F38" s="45">
        <f t="shared" si="14"/>
        <v>0</v>
      </c>
      <c r="G38" s="45">
        <f t="shared" si="14"/>
        <v>0</v>
      </c>
      <c r="H38" s="45">
        <f>H39+H40</f>
        <v>0</v>
      </c>
      <c r="I38" s="45">
        <f aca="true" t="shared" si="16" ref="I38:BT38">I39+I40</f>
        <v>0</v>
      </c>
      <c r="J38" s="45">
        <f t="shared" si="16"/>
        <v>0</v>
      </c>
      <c r="K38" s="45">
        <f t="shared" si="16"/>
        <v>0</v>
      </c>
      <c r="L38" s="45">
        <f t="shared" si="16"/>
        <v>0</v>
      </c>
      <c r="M38" s="45">
        <f t="shared" si="16"/>
        <v>0</v>
      </c>
      <c r="N38" s="45">
        <f t="shared" si="16"/>
        <v>0</v>
      </c>
      <c r="O38" s="45">
        <f t="shared" si="16"/>
        <v>0</v>
      </c>
      <c r="P38" s="45">
        <f t="shared" si="16"/>
        <v>0</v>
      </c>
      <c r="Q38" s="45">
        <f t="shared" si="16"/>
        <v>0</v>
      </c>
      <c r="R38" s="45">
        <f t="shared" si="16"/>
        <v>0</v>
      </c>
      <c r="S38" s="45">
        <f t="shared" si="16"/>
        <v>0</v>
      </c>
      <c r="T38" s="45">
        <f t="shared" si="16"/>
        <v>0</v>
      </c>
      <c r="U38" s="45">
        <f t="shared" si="16"/>
        <v>0</v>
      </c>
      <c r="V38" s="45">
        <f t="shared" si="16"/>
        <v>0</v>
      </c>
      <c r="W38" s="45">
        <f t="shared" si="16"/>
        <v>0</v>
      </c>
      <c r="X38" s="45">
        <f t="shared" si="16"/>
        <v>0</v>
      </c>
      <c r="Y38" s="45">
        <f t="shared" si="16"/>
        <v>0</v>
      </c>
      <c r="Z38" s="45">
        <f t="shared" si="16"/>
        <v>0</v>
      </c>
      <c r="AA38" s="45">
        <f t="shared" si="16"/>
        <v>0</v>
      </c>
      <c r="AB38" s="45">
        <f t="shared" si="16"/>
        <v>0</v>
      </c>
      <c r="AC38" s="45">
        <f t="shared" si="16"/>
        <v>0</v>
      </c>
      <c r="AD38" s="45">
        <f t="shared" si="16"/>
        <v>0</v>
      </c>
      <c r="AE38" s="45">
        <f t="shared" si="16"/>
        <v>0</v>
      </c>
      <c r="AF38" s="45">
        <f t="shared" si="16"/>
        <v>0</v>
      </c>
      <c r="AG38" s="45">
        <f t="shared" si="16"/>
        <v>0</v>
      </c>
      <c r="AH38" s="45">
        <f t="shared" si="16"/>
        <v>0</v>
      </c>
      <c r="AI38" s="45">
        <f t="shared" si="16"/>
        <v>0</v>
      </c>
      <c r="AJ38" s="45">
        <f t="shared" si="16"/>
        <v>0</v>
      </c>
      <c r="AK38" s="45">
        <f t="shared" si="16"/>
        <v>0</v>
      </c>
      <c r="AL38" s="45">
        <f t="shared" si="16"/>
        <v>0</v>
      </c>
      <c r="AM38" s="45">
        <f t="shared" si="16"/>
        <v>0</v>
      </c>
      <c r="AN38" s="45">
        <f t="shared" si="16"/>
        <v>0</v>
      </c>
      <c r="AO38" s="45">
        <f t="shared" si="16"/>
        <v>0</v>
      </c>
      <c r="AP38" s="45">
        <f t="shared" si="16"/>
        <v>0</v>
      </c>
      <c r="AQ38" s="45">
        <f t="shared" si="16"/>
        <v>0</v>
      </c>
      <c r="AR38" s="45">
        <f t="shared" si="16"/>
        <v>0</v>
      </c>
      <c r="AS38" s="45">
        <f t="shared" si="16"/>
        <v>0</v>
      </c>
      <c r="AT38" s="45">
        <f t="shared" si="16"/>
        <v>0</v>
      </c>
      <c r="AU38" s="45">
        <f t="shared" si="16"/>
        <v>0</v>
      </c>
      <c r="AV38" s="45">
        <f t="shared" si="16"/>
        <v>0</v>
      </c>
      <c r="AW38" s="45">
        <f t="shared" si="16"/>
        <v>0</v>
      </c>
      <c r="AX38" s="45">
        <f t="shared" si="16"/>
        <v>0</v>
      </c>
      <c r="AY38" s="45">
        <f t="shared" si="16"/>
        <v>0</v>
      </c>
      <c r="AZ38" s="45">
        <f t="shared" si="16"/>
        <v>0</v>
      </c>
      <c r="BA38" s="45">
        <f t="shared" si="16"/>
        <v>0</v>
      </c>
      <c r="BB38" s="45">
        <f t="shared" si="16"/>
        <v>0</v>
      </c>
      <c r="BC38" s="45">
        <f t="shared" si="16"/>
        <v>0</v>
      </c>
      <c r="BD38" s="45">
        <f t="shared" si="16"/>
        <v>0</v>
      </c>
      <c r="BE38" s="45">
        <f t="shared" si="16"/>
        <v>0</v>
      </c>
      <c r="BF38" s="45">
        <f t="shared" si="16"/>
        <v>0</v>
      </c>
      <c r="BG38" s="45">
        <f t="shared" si="16"/>
        <v>0</v>
      </c>
      <c r="BH38" s="45">
        <f t="shared" si="16"/>
        <v>0</v>
      </c>
      <c r="BI38" s="45">
        <f t="shared" si="16"/>
        <v>0</v>
      </c>
      <c r="BJ38" s="45">
        <f t="shared" si="16"/>
        <v>0</v>
      </c>
      <c r="BK38" s="45">
        <f t="shared" si="16"/>
        <v>0</v>
      </c>
      <c r="BL38" s="45">
        <f t="shared" si="16"/>
        <v>0</v>
      </c>
      <c r="BM38" s="45">
        <f t="shared" si="16"/>
        <v>0</v>
      </c>
      <c r="BN38" s="45">
        <f t="shared" si="16"/>
        <v>0</v>
      </c>
      <c r="BO38" s="45">
        <f t="shared" si="16"/>
        <v>0</v>
      </c>
      <c r="BP38" s="45">
        <f t="shared" si="16"/>
        <v>0</v>
      </c>
      <c r="BQ38" s="45">
        <f t="shared" si="16"/>
        <v>0</v>
      </c>
      <c r="BR38" s="45">
        <f t="shared" si="16"/>
        <v>0</v>
      </c>
      <c r="BS38" s="45">
        <f t="shared" si="16"/>
        <v>0</v>
      </c>
      <c r="BT38" s="45">
        <f t="shared" si="16"/>
        <v>0</v>
      </c>
      <c r="BU38" s="45">
        <f>BU39+BU40</f>
        <v>0</v>
      </c>
      <c r="BV38" s="45">
        <f>BV39+BV40</f>
        <v>0</v>
      </c>
      <c r="BW38" s="45">
        <f>BW39+BW40</f>
        <v>0</v>
      </c>
      <c r="BX38" s="258">
        <f t="shared" si="2"/>
      </c>
      <c r="BY38" s="258">
        <f t="shared" si="3"/>
      </c>
      <c r="BZ38" s="258">
        <f t="shared" si="4"/>
      </c>
      <c r="CA38" s="258">
        <f t="shared" si="5"/>
      </c>
      <c r="CB38" s="258">
        <f t="shared" si="6"/>
      </c>
      <c r="CC38" s="258">
        <f t="shared" si="7"/>
      </c>
      <c r="CD38" s="258">
        <f t="shared" si="8"/>
      </c>
    </row>
    <row r="39" spans="2:82" ht="12.75">
      <c r="B39" s="449" t="s">
        <v>356</v>
      </c>
      <c r="C39" s="80" t="s">
        <v>40</v>
      </c>
      <c r="D39" s="45">
        <f>'Р.I. Обслужено'!E44</f>
        <v>0</v>
      </c>
      <c r="E39" s="45">
        <f>'Р.I. Обслужено'!F44</f>
        <v>0</v>
      </c>
      <c r="F39" s="45">
        <f>J39+N39+R39+V39+Z39+AD39+AH39+AL39</f>
        <v>0</v>
      </c>
      <c r="G39" s="45">
        <f>K39+O39+S39+W39+AA39+AE39+AI39+AM39</f>
        <v>0</v>
      </c>
      <c r="H39" s="442"/>
      <c r="I39" s="442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74"/>
      <c r="AK39" s="74"/>
      <c r="AL39" s="74"/>
      <c r="AM39" s="84"/>
      <c r="AN39" s="445"/>
      <c r="AO39" s="443"/>
      <c r="AP39" s="72">
        <f t="shared" si="15"/>
        <v>0</v>
      </c>
      <c r="AQ39" s="72">
        <f t="shared" si="15"/>
        <v>0</v>
      </c>
      <c r="AR39" s="446"/>
      <c r="AS39" s="446"/>
      <c r="AT39" s="446"/>
      <c r="AU39" s="446"/>
      <c r="AV39" s="446"/>
      <c r="AW39" s="446"/>
      <c r="AX39" s="446"/>
      <c r="AY39" s="446"/>
      <c r="AZ39" s="447"/>
      <c r="BA39" s="447"/>
      <c r="BB39" s="447"/>
      <c r="BC39" s="446"/>
      <c r="BD39" s="447"/>
      <c r="BE39" s="447"/>
      <c r="BF39" s="447"/>
      <c r="BG39" s="446"/>
      <c r="BH39" s="446"/>
      <c r="BI39" s="446"/>
      <c r="BJ39" s="446"/>
      <c r="BK39" s="447"/>
      <c r="BL39" s="446"/>
      <c r="BM39" s="446"/>
      <c r="BN39" s="446"/>
      <c r="BO39" s="447"/>
      <c r="BP39" s="447"/>
      <c r="BQ39" s="447"/>
      <c r="BR39" s="447"/>
      <c r="BS39" s="447"/>
      <c r="BT39" s="446"/>
      <c r="BU39" s="446"/>
      <c r="BV39" s="446"/>
      <c r="BW39" s="448"/>
      <c r="BX39" s="258"/>
      <c r="BY39" s="258"/>
      <c r="BZ39" s="258"/>
      <c r="CA39" s="258"/>
      <c r="CB39" s="258"/>
      <c r="CC39" s="258"/>
      <c r="CD39" s="258"/>
    </row>
    <row r="40" spans="2:82" ht="12.75">
      <c r="B40" s="450" t="s">
        <v>357</v>
      </c>
      <c r="C40" s="80" t="s">
        <v>41</v>
      </c>
      <c r="D40" s="45">
        <f>'Р.I. Обслужено'!E45</f>
        <v>0</v>
      </c>
      <c r="E40" s="45">
        <f>'Р.I. Обслужено'!F45</f>
        <v>0</v>
      </c>
      <c r="F40" s="45">
        <f>J40+N40+R40+V40+Z40+AD40+AH40+AL40</f>
        <v>0</v>
      </c>
      <c r="G40" s="45">
        <f>K40+O40+S40+W40+AA40+AE40+AI40+AM40</f>
        <v>0</v>
      </c>
      <c r="H40" s="442"/>
      <c r="I40" s="442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74"/>
      <c r="AK40" s="74"/>
      <c r="AL40" s="74"/>
      <c r="AM40" s="84"/>
      <c r="AN40" s="445"/>
      <c r="AO40" s="443"/>
      <c r="AP40" s="72">
        <f t="shared" si="15"/>
        <v>0</v>
      </c>
      <c r="AQ40" s="72">
        <f t="shared" si="15"/>
        <v>0</v>
      </c>
      <c r="AR40" s="446"/>
      <c r="AS40" s="446"/>
      <c r="AT40" s="446"/>
      <c r="AU40" s="446"/>
      <c r="AV40" s="446"/>
      <c r="AW40" s="446"/>
      <c r="AX40" s="446"/>
      <c r="AY40" s="446"/>
      <c r="AZ40" s="447"/>
      <c r="BA40" s="447"/>
      <c r="BB40" s="447"/>
      <c r="BC40" s="446"/>
      <c r="BD40" s="447"/>
      <c r="BE40" s="447"/>
      <c r="BF40" s="447"/>
      <c r="BG40" s="446"/>
      <c r="BH40" s="446"/>
      <c r="BI40" s="446"/>
      <c r="BJ40" s="446"/>
      <c r="BK40" s="447"/>
      <c r="BL40" s="446"/>
      <c r="BM40" s="446"/>
      <c r="BN40" s="446"/>
      <c r="BO40" s="447"/>
      <c r="BP40" s="447"/>
      <c r="BQ40" s="447"/>
      <c r="BR40" s="447"/>
      <c r="BS40" s="447"/>
      <c r="BT40" s="446"/>
      <c r="BU40" s="446"/>
      <c r="BV40" s="446"/>
      <c r="BW40" s="448"/>
      <c r="BX40" s="258"/>
      <c r="BY40" s="258"/>
      <c r="BZ40" s="258"/>
      <c r="CA40" s="258"/>
      <c r="CB40" s="258"/>
      <c r="CC40" s="258"/>
      <c r="CD40" s="258"/>
    </row>
    <row r="41" spans="2:82" ht="13.5" thickBot="1">
      <c r="B41" s="105">
        <v>11</v>
      </c>
      <c r="C41" s="106"/>
      <c r="D41" s="45">
        <f>'Р.I. Обслужено'!E48</f>
        <v>0</v>
      </c>
      <c r="E41" s="45">
        <f>'Р.I. Обслужено'!F48</f>
        <v>0</v>
      </c>
      <c r="F41" s="87">
        <f t="shared" si="14"/>
        <v>0</v>
      </c>
      <c r="G41" s="87">
        <f t="shared" si="14"/>
        <v>0</v>
      </c>
      <c r="H41" s="342"/>
      <c r="I41" s="342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9"/>
      <c r="AN41" s="92"/>
      <c r="AO41" s="88"/>
      <c r="AP41" s="93">
        <f t="shared" si="15"/>
        <v>0</v>
      </c>
      <c r="AQ41" s="93">
        <f t="shared" si="15"/>
        <v>0</v>
      </c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5"/>
      <c r="BX41" s="258">
        <f t="shared" si="2"/>
      </c>
      <c r="BY41" s="258">
        <f t="shared" si="3"/>
      </c>
      <c r="BZ41" s="258">
        <f t="shared" si="4"/>
      </c>
      <c r="CA41" s="258">
        <f t="shared" si="5"/>
      </c>
      <c r="CB41" s="258">
        <f t="shared" si="6"/>
      </c>
      <c r="CC41" s="258">
        <f t="shared" si="7"/>
      </c>
      <c r="CD41" s="258">
        <f t="shared" si="8"/>
      </c>
    </row>
    <row r="42" spans="7:10" ht="12.75">
      <c r="G42" s="14"/>
      <c r="H42" s="14"/>
      <c r="I42" s="14"/>
      <c r="J42" s="14"/>
    </row>
    <row r="43" spans="2:75" ht="25.5" customHeight="1">
      <c r="B43" s="473" t="s">
        <v>261</v>
      </c>
      <c r="C43" s="456" t="s">
        <v>76</v>
      </c>
      <c r="D43" s="456"/>
      <c r="E43" s="456"/>
      <c r="F43" s="456"/>
      <c r="G43" s="456"/>
      <c r="H43" s="268" t="str">
        <f>IF(AND(SUM(H11:H25)=0,H10=0),"",IF(AND(H10&lt;=SUM(H11:H25),H10&gt;=MAX(H11:H25)),"да",IF(AND(COUNTIF(H11:H25,"&gt;0")=1,SUM(H11:H25)=H10),"Да"," не верно")))</f>
        <v>да</v>
      </c>
      <c r="I43" s="268" t="str">
        <f aca="true" t="shared" si="17" ref="I43:BT43">IF(AND(SUM(I11:I25)=0,I10=0),"",IF(AND(I10&lt;=SUM(I11:I25),I10&gt;=MAX(I11:I25)),"да",IF(AND(COUNTIF(I11:I25,"&gt;0")=1,SUM(I11:I25)=I10),"Да"," не верно")))</f>
        <v>да</v>
      </c>
      <c r="J43" s="268" t="str">
        <f t="shared" si="17"/>
        <v>да</v>
      </c>
      <c r="K43" s="268" t="str">
        <f t="shared" si="17"/>
        <v>да</v>
      </c>
      <c r="L43" s="268" t="str">
        <f t="shared" si="17"/>
        <v>да</v>
      </c>
      <c r="M43" s="268" t="str">
        <f t="shared" si="17"/>
        <v>да</v>
      </c>
      <c r="N43" s="268" t="str">
        <f t="shared" si="17"/>
        <v>да</v>
      </c>
      <c r="O43" s="268" t="str">
        <f t="shared" si="17"/>
        <v>да</v>
      </c>
      <c r="P43" s="268" t="str">
        <f t="shared" si="17"/>
        <v>да</v>
      </c>
      <c r="Q43" s="268" t="str">
        <f t="shared" si="17"/>
        <v>да</v>
      </c>
      <c r="R43" s="268" t="str">
        <f t="shared" si="17"/>
        <v>да</v>
      </c>
      <c r="S43" s="268" t="str">
        <f t="shared" si="17"/>
        <v>да</v>
      </c>
      <c r="T43" s="268" t="str">
        <f t="shared" si="17"/>
        <v>да</v>
      </c>
      <c r="U43" s="268" t="str">
        <f t="shared" si="17"/>
        <v>да</v>
      </c>
      <c r="V43" s="268" t="str">
        <f t="shared" si="17"/>
        <v>да</v>
      </c>
      <c r="W43" s="268" t="str">
        <f t="shared" si="17"/>
        <v>да</v>
      </c>
      <c r="X43" s="268" t="str">
        <f t="shared" si="17"/>
        <v>да</v>
      </c>
      <c r="Y43" s="268" t="str">
        <f t="shared" si="17"/>
        <v>да</v>
      </c>
      <c r="Z43" s="268" t="str">
        <f t="shared" si="17"/>
        <v>да</v>
      </c>
      <c r="AA43" s="268" t="str">
        <f t="shared" si="17"/>
        <v>да</v>
      </c>
      <c r="AB43" s="268" t="str">
        <f t="shared" si="17"/>
        <v>да</v>
      </c>
      <c r="AC43" s="268" t="str">
        <f t="shared" si="17"/>
        <v>да</v>
      </c>
      <c r="AD43" s="268" t="str">
        <f t="shared" si="17"/>
        <v>да</v>
      </c>
      <c r="AE43" s="268" t="str">
        <f t="shared" si="17"/>
        <v>да</v>
      </c>
      <c r="AF43" s="268" t="str">
        <f t="shared" si="17"/>
        <v>да</v>
      </c>
      <c r="AG43" s="268" t="str">
        <f t="shared" si="17"/>
        <v>да</v>
      </c>
      <c r="AH43" s="268" t="str">
        <f t="shared" si="17"/>
        <v>да</v>
      </c>
      <c r="AI43" s="268" t="str">
        <f t="shared" si="17"/>
        <v>да</v>
      </c>
      <c r="AJ43" s="268" t="str">
        <f t="shared" si="17"/>
        <v>да</v>
      </c>
      <c r="AK43" s="268" t="str">
        <f t="shared" si="17"/>
        <v>да</v>
      </c>
      <c r="AL43" s="268" t="str">
        <f t="shared" si="17"/>
        <v>да</v>
      </c>
      <c r="AM43" s="268" t="str">
        <f t="shared" si="17"/>
        <v>да</v>
      </c>
      <c r="AN43" s="268" t="str">
        <f t="shared" si="17"/>
        <v>да</v>
      </c>
      <c r="AO43" s="268" t="str">
        <f t="shared" si="17"/>
        <v>да</v>
      </c>
      <c r="AP43" s="268" t="str">
        <f t="shared" si="17"/>
        <v>да</v>
      </c>
      <c r="AQ43" s="268" t="str">
        <f t="shared" si="17"/>
        <v>да</v>
      </c>
      <c r="AR43" s="268" t="str">
        <f t="shared" si="17"/>
        <v>да</v>
      </c>
      <c r="AS43" s="268" t="str">
        <f t="shared" si="17"/>
        <v>да</v>
      </c>
      <c r="AT43" s="268" t="str">
        <f t="shared" si="17"/>
        <v>да</v>
      </c>
      <c r="AU43" s="268" t="str">
        <f t="shared" si="17"/>
        <v>да</v>
      </c>
      <c r="AV43" s="268">
        <f t="shared" si="17"/>
      </c>
      <c r="AW43" s="268">
        <f t="shared" si="17"/>
      </c>
      <c r="AX43" s="268">
        <f t="shared" si="17"/>
      </c>
      <c r="AY43" s="268">
        <f t="shared" si="17"/>
      </c>
      <c r="AZ43" s="268" t="str">
        <f t="shared" si="17"/>
        <v>да</v>
      </c>
      <c r="BA43" s="268" t="str">
        <f t="shared" si="17"/>
        <v>да</v>
      </c>
      <c r="BB43" s="268" t="str">
        <f t="shared" si="17"/>
        <v>да</v>
      </c>
      <c r="BC43" s="268" t="str">
        <f t="shared" si="17"/>
        <v>да</v>
      </c>
      <c r="BD43" s="268">
        <f t="shared" si="17"/>
      </c>
      <c r="BE43" s="268">
        <f t="shared" si="17"/>
      </c>
      <c r="BF43" s="268">
        <f t="shared" si="17"/>
      </c>
      <c r="BG43" s="268">
        <f t="shared" si="17"/>
      </c>
      <c r="BH43" s="268">
        <f t="shared" si="17"/>
      </c>
      <c r="BI43" s="268">
        <f t="shared" si="17"/>
      </c>
      <c r="BJ43" s="268">
        <f t="shared" si="17"/>
      </c>
      <c r="BK43" s="268">
        <f t="shared" si="17"/>
      </c>
      <c r="BL43" s="268">
        <f t="shared" si="17"/>
      </c>
      <c r="BM43" s="268">
        <f t="shared" si="17"/>
      </c>
      <c r="BN43" s="268">
        <f t="shared" si="17"/>
      </c>
      <c r="BO43" s="268">
        <f t="shared" si="17"/>
      </c>
      <c r="BP43" s="268">
        <f t="shared" si="17"/>
      </c>
      <c r="BQ43" s="268">
        <f t="shared" si="17"/>
      </c>
      <c r="BR43" s="268">
        <f t="shared" si="17"/>
      </c>
      <c r="BS43" s="268">
        <f t="shared" si="17"/>
      </c>
      <c r="BT43" s="268" t="str">
        <f t="shared" si="17"/>
        <v>да</v>
      </c>
      <c r="BU43" s="268" t="str">
        <f>IF(AND(SUM(BU11:BU25)=0,BU10=0),"",IF(AND(BU10&lt;=SUM(BU11:BU25),BU10&gt;=MAX(BU11:BU25)),"да",IF(AND(COUNTIF(BU11:BU25,"&gt;0")=1,SUM(BU11:BU25)=BU10),"Да"," не верно")))</f>
        <v>да</v>
      </c>
      <c r="BV43" s="268" t="str">
        <f>IF(AND(SUM(BV11:BV25)=0,BV10=0),"",IF(AND(BV10&lt;=SUM(BV11:BV25),BV10&gt;=MAX(BV11:BV25)),"да",IF(AND(COUNTIF(BV11:BV25,"&gt;0")=1,SUM(BV11:BV25)=BV10),"Да"," не верно")))</f>
        <v>да</v>
      </c>
      <c r="BW43" s="268" t="str">
        <f>IF(AND(SUM(BW11:BW25)=0,BW10=0),"",IF(AND(BW10&lt;=SUM(BW11:BW25),BW10&gt;=MAX(BW11:BW25)),"да",IF(AND(COUNTIF(BW11:BW25,"&gt;0")=1,SUM(BW11:BW25)=BW10),"Да"," не верно")))</f>
        <v>да</v>
      </c>
    </row>
    <row r="44" spans="2:75" ht="27" customHeight="1">
      <c r="B44" s="473"/>
      <c r="C44" s="456" t="s">
        <v>77</v>
      </c>
      <c r="D44" s="456"/>
      <c r="E44" s="456"/>
      <c r="F44" s="456"/>
      <c r="G44" s="456"/>
      <c r="H44" s="268">
        <f>IF(SUM(H10:H25)&gt;0,SUM(H11:H25)-H10,"")</f>
        <v>0</v>
      </c>
      <c r="I44" s="268">
        <f aca="true" t="shared" si="18" ref="I44:BT44">IF(SUM(I10:I25)&gt;0,SUM(I11:I25)-I10,"")</f>
        <v>0</v>
      </c>
      <c r="J44" s="268">
        <f t="shared" si="18"/>
        <v>0</v>
      </c>
      <c r="K44" s="268">
        <f t="shared" si="18"/>
        <v>0</v>
      </c>
      <c r="L44" s="268">
        <f t="shared" si="18"/>
        <v>0</v>
      </c>
      <c r="M44" s="268">
        <f t="shared" si="18"/>
        <v>0</v>
      </c>
      <c r="N44" s="268">
        <f t="shared" si="18"/>
        <v>0</v>
      </c>
      <c r="O44" s="268">
        <f t="shared" si="18"/>
        <v>0</v>
      </c>
      <c r="P44" s="268">
        <f t="shared" si="18"/>
        <v>0</v>
      </c>
      <c r="Q44" s="268">
        <f t="shared" si="18"/>
        <v>0</v>
      </c>
      <c r="R44" s="268">
        <f t="shared" si="18"/>
        <v>0</v>
      </c>
      <c r="S44" s="268">
        <f t="shared" si="18"/>
        <v>0</v>
      </c>
      <c r="T44" s="268">
        <f t="shared" si="18"/>
        <v>0</v>
      </c>
      <c r="U44" s="268">
        <f t="shared" si="18"/>
        <v>0</v>
      </c>
      <c r="V44" s="268">
        <f t="shared" si="18"/>
        <v>0</v>
      </c>
      <c r="W44" s="268">
        <f t="shared" si="18"/>
        <v>0</v>
      </c>
      <c r="X44" s="268">
        <f t="shared" si="18"/>
        <v>0</v>
      </c>
      <c r="Y44" s="268">
        <f t="shared" si="18"/>
        <v>0</v>
      </c>
      <c r="Z44" s="268">
        <f t="shared" si="18"/>
        <v>0</v>
      </c>
      <c r="AA44" s="268">
        <f t="shared" si="18"/>
        <v>0</v>
      </c>
      <c r="AB44" s="268">
        <f t="shared" si="18"/>
        <v>0</v>
      </c>
      <c r="AC44" s="268">
        <f t="shared" si="18"/>
        <v>0</v>
      </c>
      <c r="AD44" s="268">
        <f t="shared" si="18"/>
        <v>0</v>
      </c>
      <c r="AE44" s="268">
        <f t="shared" si="18"/>
        <v>0</v>
      </c>
      <c r="AF44" s="268">
        <f t="shared" si="18"/>
        <v>0</v>
      </c>
      <c r="AG44" s="268">
        <f t="shared" si="18"/>
        <v>0</v>
      </c>
      <c r="AH44" s="268">
        <f t="shared" si="18"/>
        <v>0</v>
      </c>
      <c r="AI44" s="268">
        <f t="shared" si="18"/>
        <v>0</v>
      </c>
      <c r="AJ44" s="268">
        <f t="shared" si="18"/>
        <v>0</v>
      </c>
      <c r="AK44" s="268">
        <f t="shared" si="18"/>
        <v>0</v>
      </c>
      <c r="AL44" s="268">
        <f t="shared" si="18"/>
        <v>0</v>
      </c>
      <c r="AM44" s="268">
        <f t="shared" si="18"/>
        <v>0</v>
      </c>
      <c r="AN44" s="268">
        <f t="shared" si="18"/>
        <v>0</v>
      </c>
      <c r="AO44" s="268">
        <f t="shared" si="18"/>
        <v>0</v>
      </c>
      <c r="AP44" s="268">
        <f t="shared" si="18"/>
        <v>0</v>
      </c>
      <c r="AQ44" s="268">
        <f t="shared" si="18"/>
        <v>0</v>
      </c>
      <c r="AR44" s="268">
        <f t="shared" si="18"/>
        <v>0</v>
      </c>
      <c r="AS44" s="268">
        <f t="shared" si="18"/>
        <v>0</v>
      </c>
      <c r="AT44" s="268">
        <f t="shared" si="18"/>
        <v>0</v>
      </c>
      <c r="AU44" s="268">
        <f t="shared" si="18"/>
        <v>0</v>
      </c>
      <c r="AV44" s="268">
        <f t="shared" si="18"/>
      </c>
      <c r="AW44" s="268">
        <f t="shared" si="18"/>
      </c>
      <c r="AX44" s="268">
        <f t="shared" si="18"/>
      </c>
      <c r="AY44" s="268">
        <f t="shared" si="18"/>
      </c>
      <c r="AZ44" s="268">
        <f t="shared" si="18"/>
        <v>0</v>
      </c>
      <c r="BA44" s="268">
        <f t="shared" si="18"/>
        <v>0</v>
      </c>
      <c r="BB44" s="268">
        <f t="shared" si="18"/>
        <v>0</v>
      </c>
      <c r="BC44" s="268">
        <f t="shared" si="18"/>
        <v>0</v>
      </c>
      <c r="BD44" s="268">
        <f t="shared" si="18"/>
      </c>
      <c r="BE44" s="268">
        <f t="shared" si="18"/>
      </c>
      <c r="BF44" s="268">
        <f t="shared" si="18"/>
      </c>
      <c r="BG44" s="268">
        <f t="shared" si="18"/>
      </c>
      <c r="BH44" s="268">
        <f t="shared" si="18"/>
      </c>
      <c r="BI44" s="268">
        <f t="shared" si="18"/>
      </c>
      <c r="BJ44" s="268">
        <f t="shared" si="18"/>
      </c>
      <c r="BK44" s="268">
        <f t="shared" si="18"/>
      </c>
      <c r="BL44" s="268">
        <f t="shared" si="18"/>
      </c>
      <c r="BM44" s="268">
        <f t="shared" si="18"/>
      </c>
      <c r="BN44" s="268">
        <f t="shared" si="18"/>
      </c>
      <c r="BO44" s="268">
        <f t="shared" si="18"/>
      </c>
      <c r="BP44" s="268">
        <f t="shared" si="18"/>
      </c>
      <c r="BQ44" s="268">
        <f t="shared" si="18"/>
      </c>
      <c r="BR44" s="268">
        <f t="shared" si="18"/>
      </c>
      <c r="BS44" s="268">
        <f t="shared" si="18"/>
      </c>
      <c r="BT44" s="268">
        <f t="shared" si="18"/>
        <v>0</v>
      </c>
      <c r="BU44" s="268">
        <f>IF(SUM(BU10:BU25)&gt;0,SUM(BU11:BU25)-BU10,"")</f>
        <v>0</v>
      </c>
      <c r="BV44" s="268">
        <f>IF(SUM(BV10:BV25)&gt;0,SUM(BV11:BV25)-BV10,"")</f>
        <v>0</v>
      </c>
      <c r="BW44" s="268">
        <f>IF(SUM(BW10:BW25)&gt;0,SUM(BW11:BW25)-BW10,"")</f>
        <v>0</v>
      </c>
    </row>
    <row r="45" spans="2:75" ht="26.25" customHeight="1">
      <c r="B45" s="473"/>
      <c r="C45" s="456" t="s">
        <v>78</v>
      </c>
      <c r="D45" s="456"/>
      <c r="E45" s="456"/>
      <c r="F45" s="456"/>
      <c r="G45" s="456"/>
      <c r="H45" s="268">
        <f>IF(SUM(H26:H41)=0,"",IF(AND(SUM(H26:H41)&gt;0,H10=0),"да","не верно"))</f>
      </c>
      <c r="I45" s="268">
        <f aca="true" t="shared" si="19" ref="I45:BT45">IF(SUM(I26:I41)=0,"",IF(AND(SUM(I26:I41)&gt;0,I10=0),"да","не верно"))</f>
      </c>
      <c r="J45" s="268">
        <f t="shared" si="19"/>
      </c>
      <c r="K45" s="268">
        <f t="shared" si="19"/>
      </c>
      <c r="L45" s="268">
        <f t="shared" si="19"/>
      </c>
      <c r="M45" s="268">
        <f t="shared" si="19"/>
      </c>
      <c r="N45" s="268">
        <f t="shared" si="19"/>
      </c>
      <c r="O45" s="268">
        <f t="shared" si="19"/>
      </c>
      <c r="P45" s="268">
        <f t="shared" si="19"/>
      </c>
      <c r="Q45" s="268">
        <f t="shared" si="19"/>
      </c>
      <c r="R45" s="268">
        <f t="shared" si="19"/>
      </c>
      <c r="S45" s="268">
        <f t="shared" si="19"/>
      </c>
      <c r="T45" s="268">
        <f t="shared" si="19"/>
      </c>
      <c r="U45" s="268">
        <f t="shared" si="19"/>
      </c>
      <c r="V45" s="268">
        <f t="shared" si="19"/>
      </c>
      <c r="W45" s="268">
        <f t="shared" si="19"/>
      </c>
      <c r="X45" s="268">
        <f t="shared" si="19"/>
      </c>
      <c r="Y45" s="268">
        <f t="shared" si="19"/>
      </c>
      <c r="Z45" s="268">
        <f t="shared" si="19"/>
      </c>
      <c r="AA45" s="268">
        <f t="shared" si="19"/>
      </c>
      <c r="AB45" s="268">
        <f t="shared" si="19"/>
      </c>
      <c r="AC45" s="268">
        <f t="shared" si="19"/>
      </c>
      <c r="AD45" s="268">
        <f t="shared" si="19"/>
      </c>
      <c r="AE45" s="268">
        <f t="shared" si="19"/>
      </c>
      <c r="AF45" s="268">
        <f t="shared" si="19"/>
      </c>
      <c r="AG45" s="268">
        <f t="shared" si="19"/>
      </c>
      <c r="AH45" s="268">
        <f t="shared" si="19"/>
      </c>
      <c r="AI45" s="268">
        <f t="shared" si="19"/>
      </c>
      <c r="AJ45" s="268">
        <f t="shared" si="19"/>
      </c>
      <c r="AK45" s="268">
        <f t="shared" si="19"/>
      </c>
      <c r="AL45" s="268">
        <f t="shared" si="19"/>
      </c>
      <c r="AM45" s="268">
        <f t="shared" si="19"/>
      </c>
      <c r="AN45" s="268">
        <f t="shared" si="19"/>
      </c>
      <c r="AO45" s="268">
        <f t="shared" si="19"/>
      </c>
      <c r="AP45" s="268">
        <f t="shared" si="19"/>
      </c>
      <c r="AQ45" s="268">
        <f t="shared" si="19"/>
      </c>
      <c r="AR45" s="268">
        <f t="shared" si="19"/>
      </c>
      <c r="AS45" s="268">
        <f t="shared" si="19"/>
      </c>
      <c r="AT45" s="268">
        <f t="shared" si="19"/>
      </c>
      <c r="AU45" s="268">
        <f t="shared" si="19"/>
      </c>
      <c r="AV45" s="268">
        <f t="shared" si="19"/>
      </c>
      <c r="AW45" s="268">
        <f t="shared" si="19"/>
      </c>
      <c r="AX45" s="268">
        <f t="shared" si="19"/>
      </c>
      <c r="AY45" s="268">
        <f t="shared" si="19"/>
      </c>
      <c r="AZ45" s="268">
        <f t="shared" si="19"/>
      </c>
      <c r="BA45" s="268">
        <f t="shared" si="19"/>
      </c>
      <c r="BB45" s="268">
        <f t="shared" si="19"/>
      </c>
      <c r="BC45" s="268">
        <f t="shared" si="19"/>
      </c>
      <c r="BD45" s="268">
        <f t="shared" si="19"/>
      </c>
      <c r="BE45" s="268">
        <f t="shared" si="19"/>
      </c>
      <c r="BF45" s="268">
        <f t="shared" si="19"/>
      </c>
      <c r="BG45" s="268">
        <f t="shared" si="19"/>
      </c>
      <c r="BH45" s="268">
        <f t="shared" si="19"/>
      </c>
      <c r="BI45" s="268">
        <f t="shared" si="19"/>
      </c>
      <c r="BJ45" s="268">
        <f t="shared" si="19"/>
      </c>
      <c r="BK45" s="268">
        <f t="shared" si="19"/>
      </c>
      <c r="BL45" s="268">
        <f t="shared" si="19"/>
      </c>
      <c r="BM45" s="268">
        <f t="shared" si="19"/>
      </c>
      <c r="BN45" s="268">
        <f t="shared" si="19"/>
      </c>
      <c r="BO45" s="268">
        <f t="shared" si="19"/>
      </c>
      <c r="BP45" s="268">
        <f t="shared" si="19"/>
      </c>
      <c r="BQ45" s="268">
        <f t="shared" si="19"/>
      </c>
      <c r="BR45" s="268">
        <f t="shared" si="19"/>
      </c>
      <c r="BS45" s="268">
        <f t="shared" si="19"/>
      </c>
      <c r="BT45" s="268">
        <f t="shared" si="19"/>
      </c>
      <c r="BU45" s="268">
        <f>IF(SUM(BU26:BU41)=0,"",IF(AND(SUM(BU26:BU41)&gt;0,BU10=0),"да","не верно"))</f>
      </c>
      <c r="BV45" s="268">
        <f>IF(SUM(BV26:BV41)=0,"",IF(AND(SUM(BV26:BV41)&gt;0,BV10=0),"да","не верно"))</f>
      </c>
      <c r="BW45" s="268">
        <f>IF(SUM(BW26:BW41)=0,"",IF(AND(SUM(BW26:BW41)&gt;0,BW10=0),"да","не верно"))</f>
      </c>
    </row>
    <row r="46" spans="7:10" ht="16.5" customHeight="1">
      <c r="G46" s="14"/>
      <c r="H46" s="14"/>
      <c r="I46" s="14"/>
      <c r="J46" s="14"/>
    </row>
    <row r="47" spans="7:10" ht="12.75">
      <c r="G47" s="14"/>
      <c r="H47" s="14"/>
      <c r="I47" s="14"/>
      <c r="J47" s="14"/>
    </row>
    <row r="48" spans="7:10" ht="12.75">
      <c r="G48" s="14"/>
      <c r="H48" s="14"/>
      <c r="I48" s="14"/>
      <c r="J48" s="14"/>
    </row>
    <row r="49" spans="7:10" ht="12.75">
      <c r="G49" s="14"/>
      <c r="H49" s="14"/>
      <c r="I49" s="14"/>
      <c r="J49" s="14"/>
    </row>
    <row r="50" spans="7:10" ht="12.75">
      <c r="G50" s="14"/>
      <c r="H50" s="14"/>
      <c r="I50" s="14"/>
      <c r="J50" s="14"/>
    </row>
    <row r="51" spans="7:10" ht="12.75">
      <c r="G51" s="14"/>
      <c r="H51" s="14"/>
      <c r="I51" s="14"/>
      <c r="J51" s="14"/>
    </row>
    <row r="52" spans="7:10" ht="12.75">
      <c r="G52" s="14"/>
      <c r="H52" s="14"/>
      <c r="I52" s="14"/>
      <c r="J52" s="14"/>
    </row>
    <row r="53" spans="7:10" ht="12.75">
      <c r="G53" s="14"/>
      <c r="H53" s="14"/>
      <c r="I53" s="14"/>
      <c r="J53" s="14"/>
    </row>
    <row r="54" spans="7:10" ht="12.75">
      <c r="G54" s="14"/>
      <c r="H54" s="14"/>
      <c r="I54" s="14"/>
      <c r="J54" s="14"/>
    </row>
    <row r="55" spans="7:10" ht="12.75">
      <c r="G55" s="14"/>
      <c r="H55" s="14"/>
      <c r="I55" s="14"/>
      <c r="J55" s="14"/>
    </row>
    <row r="56" spans="7:10" ht="12.75">
      <c r="G56" s="14"/>
      <c r="H56" s="14"/>
      <c r="I56" s="14"/>
      <c r="J56" s="14"/>
    </row>
    <row r="57" spans="7:10" ht="12.75">
      <c r="G57" s="14"/>
      <c r="H57" s="14"/>
      <c r="I57" s="14"/>
      <c r="J57" s="14"/>
    </row>
    <row r="58" spans="7:10" ht="12.75">
      <c r="G58" s="14"/>
      <c r="H58" s="14"/>
      <c r="I58" s="14"/>
      <c r="J58" s="14"/>
    </row>
    <row r="59" spans="7:10" ht="12.75">
      <c r="G59" s="14"/>
      <c r="H59" s="14"/>
      <c r="I59" s="14"/>
      <c r="J59" s="14"/>
    </row>
    <row r="60" spans="7:10" ht="12.75">
      <c r="G60" s="14"/>
      <c r="H60" s="14"/>
      <c r="I60" s="14"/>
      <c r="J60" s="14"/>
    </row>
    <row r="64" ht="9.75" customHeight="1"/>
    <row r="65" spans="7:29" ht="0.75" customHeight="1" hidden="1" thickBot="1">
      <c r="G65" s="6">
        <v>23</v>
      </c>
      <c r="H65" s="6"/>
      <c r="I65" s="6"/>
      <c r="J65" s="6">
        <v>24</v>
      </c>
      <c r="K65" s="6">
        <v>25</v>
      </c>
      <c r="L65" s="6"/>
      <c r="M65" s="6"/>
      <c r="N65" s="6">
        <v>26</v>
      </c>
      <c r="O65" s="6">
        <v>27</v>
      </c>
      <c r="P65" s="6"/>
      <c r="Q65" s="6"/>
      <c r="R65" s="6">
        <v>28</v>
      </c>
      <c r="S65" s="6">
        <v>29</v>
      </c>
      <c r="T65" s="6"/>
      <c r="U65" s="6"/>
      <c r="V65" s="6">
        <v>30</v>
      </c>
      <c r="W65" s="6">
        <v>31</v>
      </c>
      <c r="X65" s="6"/>
      <c r="Y65" s="6"/>
      <c r="Z65" s="6">
        <v>32</v>
      </c>
      <c r="AA65" s="6"/>
      <c r="AB65" s="56"/>
      <c r="AC65" s="56"/>
    </row>
    <row r="66" spans="7:26" ht="12.75" hidden="1">
      <c r="G66" s="1">
        <f aca="true" t="shared" si="20" ref="G66:G72">AZ10</f>
        <v>31</v>
      </c>
      <c r="J66" s="1">
        <f aca="true" t="shared" si="21" ref="J66:K72">BC10</f>
        <v>7</v>
      </c>
      <c r="K66" s="1">
        <f t="shared" si="21"/>
        <v>0</v>
      </c>
      <c r="N66" s="1">
        <f aca="true" t="shared" si="22" ref="N66:O72">BG10</f>
        <v>0</v>
      </c>
      <c r="O66" s="1">
        <f t="shared" si="22"/>
        <v>0</v>
      </c>
      <c r="R66" s="1">
        <f aca="true" t="shared" si="23" ref="R66:S72">BK10</f>
        <v>0</v>
      </c>
      <c r="S66" s="1">
        <f t="shared" si="23"/>
        <v>0</v>
      </c>
      <c r="V66" s="1">
        <f aca="true" t="shared" si="24" ref="V66:V72">BO10</f>
        <v>0</v>
      </c>
      <c r="W66" s="1">
        <f aca="true" t="shared" si="25" ref="W66:W72">BT10</f>
        <v>62</v>
      </c>
      <c r="Z66" s="1">
        <f aca="true" t="shared" si="26" ref="Z66:Z72">BW10</f>
        <v>629</v>
      </c>
    </row>
    <row r="67" spans="7:26" ht="12.75" hidden="1">
      <c r="G67" s="1">
        <f t="shared" si="20"/>
        <v>0</v>
      </c>
      <c r="J67" s="1">
        <f t="shared" si="21"/>
        <v>0</v>
      </c>
      <c r="K67" s="1">
        <f t="shared" si="21"/>
        <v>0</v>
      </c>
      <c r="N67" s="1">
        <f t="shared" si="22"/>
        <v>0</v>
      </c>
      <c r="O67" s="1">
        <f t="shared" si="22"/>
        <v>0</v>
      </c>
      <c r="R67" s="1">
        <f t="shared" si="23"/>
        <v>0</v>
      </c>
      <c r="S67" s="1">
        <f t="shared" si="23"/>
        <v>0</v>
      </c>
      <c r="V67" s="1">
        <f t="shared" si="24"/>
        <v>0</v>
      </c>
      <c r="W67" s="1">
        <f t="shared" si="25"/>
        <v>0</v>
      </c>
      <c r="Z67" s="1">
        <f t="shared" si="26"/>
        <v>0</v>
      </c>
    </row>
    <row r="68" spans="7:26" ht="12.75" hidden="1">
      <c r="G68" s="1">
        <f t="shared" si="20"/>
        <v>31</v>
      </c>
      <c r="J68" s="1">
        <f t="shared" si="21"/>
        <v>7</v>
      </c>
      <c r="K68" s="1">
        <f t="shared" si="21"/>
        <v>0</v>
      </c>
      <c r="N68" s="1">
        <f t="shared" si="22"/>
        <v>0</v>
      </c>
      <c r="O68" s="1">
        <f t="shared" si="22"/>
        <v>0</v>
      </c>
      <c r="R68" s="1">
        <f t="shared" si="23"/>
        <v>0</v>
      </c>
      <c r="S68" s="1">
        <f t="shared" si="23"/>
        <v>0</v>
      </c>
      <c r="V68" s="1">
        <f t="shared" si="24"/>
        <v>0</v>
      </c>
      <c r="W68" s="1">
        <f t="shared" si="25"/>
        <v>40</v>
      </c>
      <c r="Z68" s="1">
        <f t="shared" si="26"/>
        <v>72</v>
      </c>
    </row>
    <row r="69" spans="7:26" ht="12.75" hidden="1">
      <c r="G69" s="1">
        <f t="shared" si="20"/>
        <v>0</v>
      </c>
      <c r="J69" s="1">
        <f t="shared" si="21"/>
        <v>0</v>
      </c>
      <c r="K69" s="1">
        <f t="shared" si="21"/>
        <v>0</v>
      </c>
      <c r="N69" s="1">
        <f t="shared" si="22"/>
        <v>0</v>
      </c>
      <c r="O69" s="1">
        <f t="shared" si="22"/>
        <v>0</v>
      </c>
      <c r="R69" s="1">
        <f t="shared" si="23"/>
        <v>0</v>
      </c>
      <c r="S69" s="1">
        <f t="shared" si="23"/>
        <v>0</v>
      </c>
      <c r="V69" s="1">
        <f t="shared" si="24"/>
        <v>0</v>
      </c>
      <c r="W69" s="1">
        <f t="shared" si="25"/>
        <v>0</v>
      </c>
      <c r="Z69" s="1">
        <f t="shared" si="26"/>
        <v>0</v>
      </c>
    </row>
    <row r="70" spans="7:26" ht="12.75" hidden="1">
      <c r="G70" s="1">
        <f t="shared" si="20"/>
        <v>0</v>
      </c>
      <c r="J70" s="1">
        <f t="shared" si="21"/>
        <v>0</v>
      </c>
      <c r="K70" s="1">
        <f t="shared" si="21"/>
        <v>0</v>
      </c>
      <c r="N70" s="1">
        <f t="shared" si="22"/>
        <v>0</v>
      </c>
      <c r="O70" s="1">
        <f t="shared" si="22"/>
        <v>0</v>
      </c>
      <c r="R70" s="1">
        <f t="shared" si="23"/>
        <v>0</v>
      </c>
      <c r="S70" s="1">
        <f t="shared" si="23"/>
        <v>0</v>
      </c>
      <c r="V70" s="1">
        <f t="shared" si="24"/>
        <v>0</v>
      </c>
      <c r="W70" s="1">
        <f t="shared" si="25"/>
        <v>0</v>
      </c>
      <c r="Z70" s="1">
        <f t="shared" si="26"/>
        <v>0</v>
      </c>
    </row>
    <row r="71" spans="7:26" ht="12.75" hidden="1">
      <c r="G71" s="1">
        <f t="shared" si="20"/>
        <v>0</v>
      </c>
      <c r="J71" s="1">
        <f t="shared" si="21"/>
        <v>0</v>
      </c>
      <c r="K71" s="1">
        <f t="shared" si="21"/>
        <v>0</v>
      </c>
      <c r="N71" s="1">
        <f t="shared" si="22"/>
        <v>0</v>
      </c>
      <c r="O71" s="1">
        <f t="shared" si="22"/>
        <v>0</v>
      </c>
      <c r="R71" s="1">
        <f t="shared" si="23"/>
        <v>0</v>
      </c>
      <c r="S71" s="1">
        <f t="shared" si="23"/>
        <v>0</v>
      </c>
      <c r="V71" s="1">
        <f t="shared" si="24"/>
        <v>0</v>
      </c>
      <c r="W71" s="1">
        <f t="shared" si="25"/>
        <v>0</v>
      </c>
      <c r="Z71" s="1">
        <f t="shared" si="26"/>
        <v>0</v>
      </c>
    </row>
    <row r="72" spans="7:26" ht="12.75" hidden="1">
      <c r="G72" s="1">
        <f t="shared" si="20"/>
        <v>0</v>
      </c>
      <c r="J72" s="1">
        <f t="shared" si="21"/>
        <v>0</v>
      </c>
      <c r="K72" s="1">
        <f t="shared" si="21"/>
        <v>0</v>
      </c>
      <c r="N72" s="1">
        <f t="shared" si="22"/>
        <v>0</v>
      </c>
      <c r="O72" s="1">
        <f t="shared" si="22"/>
        <v>0</v>
      </c>
      <c r="R72" s="1">
        <f t="shared" si="23"/>
        <v>0</v>
      </c>
      <c r="S72" s="1">
        <f t="shared" si="23"/>
        <v>0</v>
      </c>
      <c r="V72" s="1">
        <f t="shared" si="24"/>
        <v>0</v>
      </c>
      <c r="W72" s="1">
        <f t="shared" si="25"/>
        <v>0</v>
      </c>
      <c r="Z72" s="1">
        <f t="shared" si="26"/>
        <v>0</v>
      </c>
    </row>
    <row r="73" spans="7:26" ht="12.75" hidden="1">
      <c r="G73" s="1" t="e">
        <f>#REF!</f>
        <v>#REF!</v>
      </c>
      <c r="J73" s="1" t="e">
        <f>#REF!</f>
        <v>#REF!</v>
      </c>
      <c r="K73" s="1" t="e">
        <f>#REF!</f>
        <v>#REF!</v>
      </c>
      <c r="N73" s="1" t="e">
        <f>#REF!</f>
        <v>#REF!</v>
      </c>
      <c r="O73" s="1" t="e">
        <f>#REF!</f>
        <v>#REF!</v>
      </c>
      <c r="R73" s="1" t="e">
        <f>#REF!</f>
        <v>#REF!</v>
      </c>
      <c r="S73" s="1" t="e">
        <f>#REF!</f>
        <v>#REF!</v>
      </c>
      <c r="V73" s="1" t="e">
        <f>#REF!</f>
        <v>#REF!</v>
      </c>
      <c r="W73" s="1" t="e">
        <f>#REF!</f>
        <v>#REF!</v>
      </c>
      <c r="Z73" s="1" t="e">
        <f>#REF!</f>
        <v>#REF!</v>
      </c>
    </row>
    <row r="74" spans="7:26" ht="12.75" hidden="1">
      <c r="G74" s="1">
        <f>AZ17</f>
        <v>0</v>
      </c>
      <c r="J74" s="1">
        <f>BC17</f>
        <v>0</v>
      </c>
      <c r="K74" s="1">
        <f>BD17</f>
        <v>0</v>
      </c>
      <c r="N74" s="1">
        <f>BG17</f>
        <v>0</v>
      </c>
      <c r="O74" s="1">
        <f>BH17</f>
        <v>0</v>
      </c>
      <c r="R74" s="1">
        <f>BK17</f>
        <v>0</v>
      </c>
      <c r="S74" s="1">
        <f>BL17</f>
        <v>0</v>
      </c>
      <c r="V74" s="1">
        <f>BO17</f>
        <v>0</v>
      </c>
      <c r="W74" s="1">
        <f>BT17</f>
        <v>0</v>
      </c>
      <c r="Z74" s="1">
        <f>BW17</f>
        <v>0</v>
      </c>
    </row>
    <row r="75" spans="7:26" ht="12.75" hidden="1">
      <c r="G75" s="1">
        <f>AZ19</f>
        <v>0</v>
      </c>
      <c r="J75" s="1">
        <f>BC19</f>
        <v>0</v>
      </c>
      <c r="K75" s="1">
        <f>BD19</f>
        <v>0</v>
      </c>
      <c r="N75" s="1">
        <f>BG19</f>
        <v>0</v>
      </c>
      <c r="O75" s="1">
        <f>BH19</f>
        <v>0</v>
      </c>
      <c r="R75" s="1">
        <f>BK19</f>
        <v>0</v>
      </c>
      <c r="S75" s="1">
        <f>BL19</f>
        <v>0</v>
      </c>
      <c r="V75" s="1">
        <f>BO19</f>
        <v>0</v>
      </c>
      <c r="W75" s="1">
        <f>BT19</f>
        <v>22</v>
      </c>
      <c r="Z75" s="1">
        <f>BW19</f>
        <v>557</v>
      </c>
    </row>
    <row r="76" spans="7:26" ht="12.75" hidden="1">
      <c r="G76" s="1" t="e">
        <f>#REF!</f>
        <v>#REF!</v>
      </c>
      <c r="J76" s="1" t="e">
        <f>#REF!</f>
        <v>#REF!</v>
      </c>
      <c r="K76" s="1" t="e">
        <f>#REF!</f>
        <v>#REF!</v>
      </c>
      <c r="N76" s="1" t="e">
        <f>#REF!</f>
        <v>#REF!</v>
      </c>
      <c r="O76" s="1" t="e">
        <f>#REF!</f>
        <v>#REF!</v>
      </c>
      <c r="R76" s="1" t="e">
        <f>#REF!</f>
        <v>#REF!</v>
      </c>
      <c r="S76" s="1" t="e">
        <f>#REF!</f>
        <v>#REF!</v>
      </c>
      <c r="V76" s="1" t="e">
        <f>#REF!</f>
        <v>#REF!</v>
      </c>
      <c r="W76" s="1" t="e">
        <f>#REF!</f>
        <v>#REF!</v>
      </c>
      <c r="Z76" s="1" t="e">
        <f>#REF!</f>
        <v>#REF!</v>
      </c>
    </row>
    <row r="77" spans="7:26" ht="12.75" hidden="1">
      <c r="G77" s="1" t="e">
        <f>#REF!</f>
        <v>#REF!</v>
      </c>
      <c r="J77" s="1" t="e">
        <f>#REF!</f>
        <v>#REF!</v>
      </c>
      <c r="K77" s="1" t="e">
        <f>#REF!</f>
        <v>#REF!</v>
      </c>
      <c r="N77" s="1" t="e">
        <f>#REF!</f>
        <v>#REF!</v>
      </c>
      <c r="O77" s="1" t="e">
        <f>#REF!</f>
        <v>#REF!</v>
      </c>
      <c r="R77" s="1" t="e">
        <f>#REF!</f>
        <v>#REF!</v>
      </c>
      <c r="S77" s="1" t="e">
        <f>#REF!</f>
        <v>#REF!</v>
      </c>
      <c r="V77" s="1" t="e">
        <f>#REF!</f>
        <v>#REF!</v>
      </c>
      <c r="W77" s="1" t="e">
        <f>#REF!</f>
        <v>#REF!</v>
      </c>
      <c r="Z77" s="1" t="e">
        <f>#REF!</f>
        <v>#REF!</v>
      </c>
    </row>
    <row r="78" spans="7:26" ht="12.75" hidden="1">
      <c r="G78" s="1">
        <f aca="true" t="shared" si="27" ref="G78:G94">AZ20</f>
        <v>0</v>
      </c>
      <c r="J78" s="1">
        <f aca="true" t="shared" si="28" ref="J78:J94">BC20</f>
        <v>0</v>
      </c>
      <c r="K78" s="1">
        <f aca="true" t="shared" si="29" ref="K78:K94">BD20</f>
        <v>0</v>
      </c>
      <c r="N78" s="1">
        <f aca="true" t="shared" si="30" ref="N78:N94">BG20</f>
        <v>0</v>
      </c>
      <c r="O78" s="1">
        <f aca="true" t="shared" si="31" ref="O78:O94">BH20</f>
        <v>0</v>
      </c>
      <c r="R78" s="1">
        <f aca="true" t="shared" si="32" ref="R78:R94">BK20</f>
        <v>0</v>
      </c>
      <c r="S78" s="1">
        <f aca="true" t="shared" si="33" ref="S78:S94">BL20</f>
        <v>0</v>
      </c>
      <c r="V78" s="1">
        <f aca="true" t="shared" si="34" ref="V78:V94">BO20</f>
        <v>0</v>
      </c>
      <c r="W78" s="1">
        <f aca="true" t="shared" si="35" ref="W78:W94">BT20</f>
        <v>0</v>
      </c>
      <c r="Z78" s="1">
        <f aca="true" t="shared" si="36" ref="Z78:Z94">BW20</f>
        <v>0</v>
      </c>
    </row>
    <row r="79" spans="7:26" ht="12.75" hidden="1">
      <c r="G79" s="1">
        <f t="shared" si="27"/>
        <v>0</v>
      </c>
      <c r="J79" s="1">
        <f t="shared" si="28"/>
        <v>0</v>
      </c>
      <c r="K79" s="1">
        <f t="shared" si="29"/>
        <v>0</v>
      </c>
      <c r="N79" s="1">
        <f t="shared" si="30"/>
        <v>0</v>
      </c>
      <c r="O79" s="1">
        <f t="shared" si="31"/>
        <v>0</v>
      </c>
      <c r="R79" s="1">
        <f t="shared" si="32"/>
        <v>0</v>
      </c>
      <c r="S79" s="1">
        <f t="shared" si="33"/>
        <v>0</v>
      </c>
      <c r="V79" s="1">
        <f t="shared" si="34"/>
        <v>0</v>
      </c>
      <c r="W79" s="1">
        <f t="shared" si="35"/>
        <v>0</v>
      </c>
      <c r="Z79" s="1">
        <f t="shared" si="36"/>
        <v>0</v>
      </c>
    </row>
    <row r="80" spans="7:26" ht="12.75" hidden="1">
      <c r="G80" s="1">
        <f t="shared" si="27"/>
        <v>0</v>
      </c>
      <c r="J80" s="1">
        <f t="shared" si="28"/>
        <v>0</v>
      </c>
      <c r="K80" s="1">
        <f t="shared" si="29"/>
        <v>0</v>
      </c>
      <c r="N80" s="1">
        <f t="shared" si="30"/>
        <v>0</v>
      </c>
      <c r="O80" s="1">
        <f t="shared" si="31"/>
        <v>0</v>
      </c>
      <c r="R80" s="1">
        <f t="shared" si="32"/>
        <v>0</v>
      </c>
      <c r="S80" s="1">
        <f t="shared" si="33"/>
        <v>0</v>
      </c>
      <c r="V80" s="1">
        <f t="shared" si="34"/>
        <v>0</v>
      </c>
      <c r="W80" s="1">
        <f t="shared" si="35"/>
        <v>0</v>
      </c>
      <c r="Z80" s="1">
        <f t="shared" si="36"/>
        <v>0</v>
      </c>
    </row>
    <row r="81" spans="7:26" ht="12.75" hidden="1">
      <c r="G81" s="1">
        <f t="shared" si="27"/>
        <v>0</v>
      </c>
      <c r="J81" s="1">
        <f t="shared" si="28"/>
        <v>0</v>
      </c>
      <c r="K81" s="1">
        <f t="shared" si="29"/>
        <v>0</v>
      </c>
      <c r="N81" s="1">
        <f t="shared" si="30"/>
        <v>0</v>
      </c>
      <c r="O81" s="1">
        <f t="shared" si="31"/>
        <v>0</v>
      </c>
      <c r="R81" s="1">
        <f t="shared" si="32"/>
        <v>0</v>
      </c>
      <c r="S81" s="1">
        <f t="shared" si="33"/>
        <v>0</v>
      </c>
      <c r="V81" s="1">
        <f t="shared" si="34"/>
        <v>0</v>
      </c>
      <c r="W81" s="1">
        <f t="shared" si="35"/>
        <v>0</v>
      </c>
      <c r="Z81" s="1">
        <f t="shared" si="36"/>
        <v>0</v>
      </c>
    </row>
    <row r="82" spans="7:26" ht="12.75" hidden="1">
      <c r="G82" s="1">
        <f t="shared" si="27"/>
        <v>0</v>
      </c>
      <c r="J82" s="1">
        <f t="shared" si="28"/>
        <v>0</v>
      </c>
      <c r="K82" s="1">
        <f t="shared" si="29"/>
        <v>0</v>
      </c>
      <c r="N82" s="1">
        <f t="shared" si="30"/>
        <v>0</v>
      </c>
      <c r="O82" s="1">
        <f t="shared" si="31"/>
        <v>0</v>
      </c>
      <c r="R82" s="1">
        <f t="shared" si="32"/>
        <v>0</v>
      </c>
      <c r="S82" s="1">
        <f t="shared" si="33"/>
        <v>0</v>
      </c>
      <c r="V82" s="1">
        <f t="shared" si="34"/>
        <v>0</v>
      </c>
      <c r="W82" s="1">
        <f t="shared" si="35"/>
        <v>0</v>
      </c>
      <c r="Z82" s="1">
        <f t="shared" si="36"/>
        <v>0</v>
      </c>
    </row>
    <row r="83" spans="7:26" ht="12.75" hidden="1">
      <c r="G83" s="1">
        <f t="shared" si="27"/>
        <v>0</v>
      </c>
      <c r="J83" s="1">
        <f t="shared" si="28"/>
        <v>0</v>
      </c>
      <c r="K83" s="1">
        <f t="shared" si="29"/>
        <v>0</v>
      </c>
      <c r="N83" s="1">
        <f t="shared" si="30"/>
        <v>0</v>
      </c>
      <c r="O83" s="1">
        <f t="shared" si="31"/>
        <v>0</v>
      </c>
      <c r="R83" s="1">
        <f t="shared" si="32"/>
        <v>0</v>
      </c>
      <c r="S83" s="1">
        <f t="shared" si="33"/>
        <v>0</v>
      </c>
      <c r="V83" s="1">
        <f t="shared" si="34"/>
        <v>0</v>
      </c>
      <c r="W83" s="1">
        <f t="shared" si="35"/>
        <v>0</v>
      </c>
      <c r="Z83" s="1">
        <f t="shared" si="36"/>
        <v>0</v>
      </c>
    </row>
    <row r="84" spans="7:26" ht="12.75" hidden="1">
      <c r="G84" s="1">
        <f t="shared" si="27"/>
        <v>0</v>
      </c>
      <c r="J84" s="1">
        <f t="shared" si="28"/>
        <v>0</v>
      </c>
      <c r="K84" s="1">
        <f t="shared" si="29"/>
        <v>0</v>
      </c>
      <c r="N84" s="1">
        <f t="shared" si="30"/>
        <v>0</v>
      </c>
      <c r="O84" s="1">
        <f t="shared" si="31"/>
        <v>0</v>
      </c>
      <c r="R84" s="1">
        <f t="shared" si="32"/>
        <v>0</v>
      </c>
      <c r="S84" s="1">
        <f t="shared" si="33"/>
        <v>0</v>
      </c>
      <c r="V84" s="1">
        <f t="shared" si="34"/>
        <v>0</v>
      </c>
      <c r="W84" s="1">
        <f t="shared" si="35"/>
        <v>0</v>
      </c>
      <c r="Z84" s="1">
        <f t="shared" si="36"/>
        <v>0</v>
      </c>
    </row>
    <row r="85" spans="7:26" ht="12.75" hidden="1">
      <c r="G85" s="1">
        <f t="shared" si="27"/>
        <v>0</v>
      </c>
      <c r="J85" s="1">
        <f t="shared" si="28"/>
        <v>0</v>
      </c>
      <c r="K85" s="1">
        <f t="shared" si="29"/>
        <v>0</v>
      </c>
      <c r="N85" s="1">
        <f t="shared" si="30"/>
        <v>0</v>
      </c>
      <c r="O85" s="1">
        <f t="shared" si="31"/>
        <v>0</v>
      </c>
      <c r="R85" s="1">
        <f t="shared" si="32"/>
        <v>0</v>
      </c>
      <c r="S85" s="1">
        <f t="shared" si="33"/>
        <v>0</v>
      </c>
      <c r="V85" s="1">
        <f t="shared" si="34"/>
        <v>0</v>
      </c>
      <c r="W85" s="1">
        <f t="shared" si="35"/>
        <v>0</v>
      </c>
      <c r="Z85" s="1">
        <f t="shared" si="36"/>
        <v>0</v>
      </c>
    </row>
    <row r="86" spans="7:26" ht="12.75" hidden="1">
      <c r="G86" s="1">
        <f t="shared" si="27"/>
        <v>0</v>
      </c>
      <c r="J86" s="1">
        <f t="shared" si="28"/>
        <v>0</v>
      </c>
      <c r="K86" s="1">
        <f t="shared" si="29"/>
        <v>0</v>
      </c>
      <c r="N86" s="1">
        <f t="shared" si="30"/>
        <v>0</v>
      </c>
      <c r="O86" s="1">
        <f t="shared" si="31"/>
        <v>0</v>
      </c>
      <c r="R86" s="1">
        <f t="shared" si="32"/>
        <v>0</v>
      </c>
      <c r="S86" s="1">
        <f t="shared" si="33"/>
        <v>0</v>
      </c>
      <c r="V86" s="1">
        <f t="shared" si="34"/>
        <v>0</v>
      </c>
      <c r="W86" s="1">
        <f t="shared" si="35"/>
        <v>0</v>
      </c>
      <c r="Z86" s="1">
        <f t="shared" si="36"/>
        <v>0</v>
      </c>
    </row>
    <row r="87" spans="7:26" ht="12.75" hidden="1">
      <c r="G87" s="1">
        <f t="shared" si="27"/>
        <v>0</v>
      </c>
      <c r="J87" s="1">
        <f t="shared" si="28"/>
        <v>0</v>
      </c>
      <c r="K87" s="1">
        <f t="shared" si="29"/>
        <v>0</v>
      </c>
      <c r="N87" s="1">
        <f t="shared" si="30"/>
        <v>0</v>
      </c>
      <c r="O87" s="1">
        <f t="shared" si="31"/>
        <v>0</v>
      </c>
      <c r="R87" s="1">
        <f t="shared" si="32"/>
        <v>0</v>
      </c>
      <c r="S87" s="1">
        <f t="shared" si="33"/>
        <v>0</v>
      </c>
      <c r="V87" s="1">
        <f t="shared" si="34"/>
        <v>0</v>
      </c>
      <c r="W87" s="1">
        <f t="shared" si="35"/>
        <v>0</v>
      </c>
      <c r="Z87" s="1">
        <f t="shared" si="36"/>
        <v>0</v>
      </c>
    </row>
    <row r="88" spans="7:26" ht="12.75" hidden="1">
      <c r="G88" s="1">
        <f t="shared" si="27"/>
        <v>0</v>
      </c>
      <c r="J88" s="1">
        <f t="shared" si="28"/>
        <v>0</v>
      </c>
      <c r="K88" s="1">
        <f t="shared" si="29"/>
        <v>0</v>
      </c>
      <c r="N88" s="1">
        <f t="shared" si="30"/>
        <v>0</v>
      </c>
      <c r="O88" s="1">
        <f t="shared" si="31"/>
        <v>0</v>
      </c>
      <c r="R88" s="1">
        <f t="shared" si="32"/>
        <v>0</v>
      </c>
      <c r="S88" s="1">
        <f t="shared" si="33"/>
        <v>0</v>
      </c>
      <c r="V88" s="1">
        <f t="shared" si="34"/>
        <v>0</v>
      </c>
      <c r="W88" s="1">
        <f t="shared" si="35"/>
        <v>0</v>
      </c>
      <c r="Z88" s="1">
        <f t="shared" si="36"/>
        <v>0</v>
      </c>
    </row>
    <row r="89" spans="7:26" ht="12.75" hidden="1">
      <c r="G89" s="1">
        <f t="shared" si="27"/>
        <v>0</v>
      </c>
      <c r="J89" s="1">
        <f t="shared" si="28"/>
        <v>0</v>
      </c>
      <c r="K89" s="1">
        <f t="shared" si="29"/>
        <v>0</v>
      </c>
      <c r="N89" s="1">
        <f t="shared" si="30"/>
        <v>0</v>
      </c>
      <c r="O89" s="1">
        <f t="shared" si="31"/>
        <v>0</v>
      </c>
      <c r="R89" s="1">
        <f t="shared" si="32"/>
        <v>0</v>
      </c>
      <c r="S89" s="1">
        <f t="shared" si="33"/>
        <v>0</v>
      </c>
      <c r="V89" s="1">
        <f t="shared" si="34"/>
        <v>0</v>
      </c>
      <c r="W89" s="1">
        <f t="shared" si="35"/>
        <v>0</v>
      </c>
      <c r="Z89" s="1">
        <f t="shared" si="36"/>
        <v>0</v>
      </c>
    </row>
    <row r="90" spans="7:26" ht="12.75" hidden="1">
      <c r="G90" s="1">
        <f t="shared" si="27"/>
        <v>0</v>
      </c>
      <c r="J90" s="1">
        <f t="shared" si="28"/>
        <v>0</v>
      </c>
      <c r="K90" s="1">
        <f t="shared" si="29"/>
        <v>0</v>
      </c>
      <c r="N90" s="1">
        <f t="shared" si="30"/>
        <v>0</v>
      </c>
      <c r="O90" s="1">
        <f t="shared" si="31"/>
        <v>0</v>
      </c>
      <c r="R90" s="1">
        <f t="shared" si="32"/>
        <v>0</v>
      </c>
      <c r="S90" s="1">
        <f t="shared" si="33"/>
        <v>0</v>
      </c>
      <c r="V90" s="1">
        <f t="shared" si="34"/>
        <v>0</v>
      </c>
      <c r="W90" s="1">
        <f t="shared" si="35"/>
        <v>0</v>
      </c>
      <c r="Z90" s="1">
        <f t="shared" si="36"/>
        <v>0</v>
      </c>
    </row>
    <row r="91" spans="7:26" ht="12.75" hidden="1">
      <c r="G91" s="1">
        <f t="shared" si="27"/>
        <v>0</v>
      </c>
      <c r="J91" s="1">
        <f t="shared" si="28"/>
        <v>0</v>
      </c>
      <c r="K91" s="1">
        <f t="shared" si="29"/>
        <v>0</v>
      </c>
      <c r="N91" s="1">
        <f t="shared" si="30"/>
        <v>0</v>
      </c>
      <c r="O91" s="1">
        <f t="shared" si="31"/>
        <v>0</v>
      </c>
      <c r="R91" s="1">
        <f t="shared" si="32"/>
        <v>0</v>
      </c>
      <c r="S91" s="1">
        <f t="shared" si="33"/>
        <v>0</v>
      </c>
      <c r="V91" s="1">
        <f t="shared" si="34"/>
        <v>0</v>
      </c>
      <c r="W91" s="1">
        <f t="shared" si="35"/>
        <v>0</v>
      </c>
      <c r="Z91" s="1">
        <f t="shared" si="36"/>
        <v>0</v>
      </c>
    </row>
    <row r="92" spans="7:26" ht="12.75" hidden="1">
      <c r="G92" s="1">
        <f t="shared" si="27"/>
        <v>0</v>
      </c>
      <c r="J92" s="1">
        <f t="shared" si="28"/>
        <v>0</v>
      </c>
      <c r="K92" s="1">
        <f t="shared" si="29"/>
        <v>0</v>
      </c>
      <c r="N92" s="1">
        <f t="shared" si="30"/>
        <v>0</v>
      </c>
      <c r="O92" s="1">
        <f t="shared" si="31"/>
        <v>0</v>
      </c>
      <c r="R92" s="1">
        <f t="shared" si="32"/>
        <v>0</v>
      </c>
      <c r="S92" s="1">
        <f t="shared" si="33"/>
        <v>0</v>
      </c>
      <c r="V92" s="1">
        <f t="shared" si="34"/>
        <v>0</v>
      </c>
      <c r="W92" s="1">
        <f t="shared" si="35"/>
        <v>0</v>
      </c>
      <c r="Z92" s="1">
        <f t="shared" si="36"/>
        <v>0</v>
      </c>
    </row>
    <row r="93" spans="7:26" ht="12.75" hidden="1">
      <c r="G93" s="1">
        <f t="shared" si="27"/>
        <v>0</v>
      </c>
      <c r="J93" s="1">
        <f t="shared" si="28"/>
        <v>0</v>
      </c>
      <c r="K93" s="1">
        <f t="shared" si="29"/>
        <v>0</v>
      </c>
      <c r="N93" s="1">
        <f t="shared" si="30"/>
        <v>0</v>
      </c>
      <c r="O93" s="1">
        <f t="shared" si="31"/>
        <v>0</v>
      </c>
      <c r="R93" s="1">
        <f t="shared" si="32"/>
        <v>0</v>
      </c>
      <c r="S93" s="1">
        <f t="shared" si="33"/>
        <v>0</v>
      </c>
      <c r="V93" s="1">
        <f t="shared" si="34"/>
        <v>0</v>
      </c>
      <c r="W93" s="1">
        <f t="shared" si="35"/>
        <v>0</v>
      </c>
      <c r="Z93" s="1">
        <f t="shared" si="36"/>
        <v>0</v>
      </c>
    </row>
    <row r="94" spans="7:26" ht="12.75" hidden="1">
      <c r="G94" s="1">
        <f t="shared" si="27"/>
        <v>0</v>
      </c>
      <c r="J94" s="1">
        <f t="shared" si="28"/>
        <v>0</v>
      </c>
      <c r="K94" s="1">
        <f t="shared" si="29"/>
        <v>0</v>
      </c>
      <c r="N94" s="1">
        <f t="shared" si="30"/>
        <v>0</v>
      </c>
      <c r="O94" s="1">
        <f t="shared" si="31"/>
        <v>0</v>
      </c>
      <c r="R94" s="1">
        <f t="shared" si="32"/>
        <v>0</v>
      </c>
      <c r="S94" s="1">
        <f t="shared" si="33"/>
        <v>0</v>
      </c>
      <c r="V94" s="1">
        <f t="shared" si="34"/>
        <v>0</v>
      </c>
      <c r="W94" s="1">
        <f t="shared" si="35"/>
        <v>0</v>
      </c>
      <c r="Z94" s="1">
        <f t="shared" si="36"/>
        <v>0</v>
      </c>
    </row>
    <row r="95" spans="7:26" ht="12.75" hidden="1">
      <c r="G95" s="1">
        <f>AZ41</f>
        <v>0</v>
      </c>
      <c r="J95" s="1">
        <f>BC41</f>
        <v>0</v>
      </c>
      <c r="K95" s="1">
        <f>BD41</f>
        <v>0</v>
      </c>
      <c r="N95" s="1">
        <f>BG41</f>
        <v>0</v>
      </c>
      <c r="O95" s="1">
        <f>BH41</f>
        <v>0</v>
      </c>
      <c r="R95" s="1">
        <f>BK41</f>
        <v>0</v>
      </c>
      <c r="S95" s="1">
        <f>BL41</f>
        <v>0</v>
      </c>
      <c r="V95" s="1">
        <f>BO41</f>
        <v>0</v>
      </c>
      <c r="W95" s="1">
        <f>BT41</f>
        <v>0</v>
      </c>
      <c r="Z95" s="1">
        <f>BW41</f>
        <v>0</v>
      </c>
    </row>
    <row r="96" ht="12.75" hidden="1"/>
    <row r="97" ht="12.75" hidden="1"/>
    <row r="98" ht="12.75" hidden="1"/>
  </sheetData>
  <sheetProtection password="CF6C" sheet="1" selectLockedCells="1"/>
  <mergeCells count="73">
    <mergeCell ref="C45:G45"/>
    <mergeCell ref="AJ7:AK7"/>
    <mergeCell ref="C43:G43"/>
    <mergeCell ref="C44:G44"/>
    <mergeCell ref="J7:K7"/>
    <mergeCell ref="V7:W7"/>
    <mergeCell ref="H7:I7"/>
    <mergeCell ref="AB7:AC7"/>
    <mergeCell ref="N7:O7"/>
    <mergeCell ref="Z7:AA7"/>
    <mergeCell ref="P7:Q7"/>
    <mergeCell ref="C5:C8"/>
    <mergeCell ref="AT7:AU7"/>
    <mergeCell ref="AR7:AS7"/>
    <mergeCell ref="AN5:BW5"/>
    <mergeCell ref="BJ7:BK7"/>
    <mergeCell ref="AX7:AY7"/>
    <mergeCell ref="BH7:BI7"/>
    <mergeCell ref="BT7:BU7"/>
    <mergeCell ref="BV7:BW7"/>
    <mergeCell ref="B43:B45"/>
    <mergeCell ref="R7:S7"/>
    <mergeCell ref="AH7:AI7"/>
    <mergeCell ref="D7:E7"/>
    <mergeCell ref="F7:G7"/>
    <mergeCell ref="X7:Y7"/>
    <mergeCell ref="T7:U7"/>
    <mergeCell ref="AD7:AE7"/>
    <mergeCell ref="L7:M7"/>
    <mergeCell ref="B5:B8"/>
    <mergeCell ref="X6:AA6"/>
    <mergeCell ref="AV6:AY6"/>
    <mergeCell ref="AP7:AQ7"/>
    <mergeCell ref="AR6:AU6"/>
    <mergeCell ref="AN6:AQ6"/>
    <mergeCell ref="AF7:AG7"/>
    <mergeCell ref="AF6:AI6"/>
    <mergeCell ref="AL7:AM7"/>
    <mergeCell ref="AN7:AO7"/>
    <mergeCell ref="AJ6:AM6"/>
    <mergeCell ref="D1:T1"/>
    <mergeCell ref="T6:W6"/>
    <mergeCell ref="L6:O6"/>
    <mergeCell ref="P6:S6"/>
    <mergeCell ref="O3:R3"/>
    <mergeCell ref="D5:AM5"/>
    <mergeCell ref="AB6:AE6"/>
    <mergeCell ref="D6:G6"/>
    <mergeCell ref="H6:K6"/>
    <mergeCell ref="K3:N3"/>
    <mergeCell ref="AV7:AW7"/>
    <mergeCell ref="BL7:BM7"/>
    <mergeCell ref="BF7:BG7"/>
    <mergeCell ref="BB7:BC7"/>
    <mergeCell ref="BD7:BE7"/>
    <mergeCell ref="AZ7:BA7"/>
    <mergeCell ref="BD6:BG6"/>
    <mergeCell ref="AZ6:BC6"/>
    <mergeCell ref="BH6:BK6"/>
    <mergeCell ref="CD6:CD8"/>
    <mergeCell ref="BR7:BS7"/>
    <mergeCell ref="BN7:BO7"/>
    <mergeCell ref="BP7:BQ7"/>
    <mergeCell ref="BP6:BS6"/>
    <mergeCell ref="BT6:BW6"/>
    <mergeCell ref="BL6:BO6"/>
    <mergeCell ref="BX5:CD5"/>
    <mergeCell ref="BY6:BY8"/>
    <mergeCell ref="BZ6:BZ8"/>
    <mergeCell ref="CA6:CA8"/>
    <mergeCell ref="CB6:CB8"/>
    <mergeCell ref="BX6:BX8"/>
    <mergeCell ref="CC6:CC8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AR39:BW41 AJ41:AM41 AR37:BW37 J39:AI41 J36:AO37 AN39:AO41">
      <formula1>0</formula1>
    </dataValidation>
  </dataValidations>
  <printOptions headings="1" horizontalCentered="1"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AQ95"/>
  <sheetViews>
    <sheetView zoomScale="95" zoomScaleNormal="95" zoomScalePageLayoutView="0" workbookViewId="0" topLeftCell="A1">
      <pane xSplit="3" ySplit="8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1" sqref="T11"/>
    </sheetView>
  </sheetViews>
  <sheetFormatPr defaultColWidth="9.00390625" defaultRowHeight="12.75"/>
  <cols>
    <col min="1" max="1" width="1.25" style="1" customWidth="1"/>
    <col min="2" max="2" width="4.375" style="1" bestFit="1" customWidth="1"/>
    <col min="3" max="3" width="40.25390625" style="1" customWidth="1"/>
    <col min="4" max="39" width="8.75390625" style="1" customWidth="1"/>
    <col min="40" max="40" width="9.375" style="1" customWidth="1"/>
    <col min="41" max="41" width="9.25390625" style="1" customWidth="1"/>
    <col min="42" max="16384" width="9.125" style="1" customWidth="1"/>
  </cols>
  <sheetData>
    <row r="1" spans="4:21" ht="25.5" customHeight="1">
      <c r="D1" s="513" t="s">
        <v>99</v>
      </c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46"/>
      <c r="U1" s="46"/>
    </row>
    <row r="2" spans="2:7" ht="4.5" customHeight="1">
      <c r="B2" s="2"/>
      <c r="C2" s="3"/>
      <c r="D2" s="3"/>
      <c r="E2" s="3"/>
      <c r="F2" s="3"/>
      <c r="G2" s="3"/>
    </row>
    <row r="3" spans="2:7" ht="4.5" customHeight="1">
      <c r="B3" s="2"/>
      <c r="C3" s="3"/>
      <c r="D3" s="3"/>
      <c r="E3" s="3"/>
      <c r="F3" s="3"/>
      <c r="G3" s="3"/>
    </row>
    <row r="4" spans="2:11" ht="3" customHeight="1">
      <c r="B4" s="20"/>
      <c r="C4" s="20"/>
      <c r="D4" s="61"/>
      <c r="E4" s="61"/>
      <c r="F4" s="59"/>
      <c r="G4" s="59"/>
      <c r="H4" s="60"/>
      <c r="I4" s="60"/>
      <c r="J4" s="60"/>
      <c r="K4" s="60"/>
    </row>
    <row r="5" spans="2:7" ht="3.75" customHeight="1" thickBot="1">
      <c r="B5" s="5"/>
      <c r="C5" s="5"/>
      <c r="D5" s="5"/>
      <c r="E5" s="5"/>
      <c r="F5" s="5"/>
      <c r="G5" s="5"/>
    </row>
    <row r="6" spans="2:43" ht="24.75" customHeight="1">
      <c r="B6" s="520"/>
      <c r="C6" s="537"/>
      <c r="D6" s="528" t="s">
        <v>96</v>
      </c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30"/>
      <c r="V6" s="525" t="s">
        <v>72</v>
      </c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7"/>
      <c r="AN6" s="509" t="s">
        <v>338</v>
      </c>
      <c r="AO6" s="509" t="s">
        <v>339</v>
      </c>
      <c r="AP6" s="509" t="s">
        <v>345</v>
      </c>
      <c r="AQ6" s="509" t="s">
        <v>346</v>
      </c>
    </row>
    <row r="7" spans="2:43" ht="51.75" customHeight="1">
      <c r="B7" s="521"/>
      <c r="C7" s="538"/>
      <c r="D7" s="535" t="s">
        <v>8</v>
      </c>
      <c r="E7" s="536"/>
      <c r="F7" s="514" t="s">
        <v>89</v>
      </c>
      <c r="G7" s="514"/>
      <c r="H7" s="514" t="s">
        <v>43</v>
      </c>
      <c r="I7" s="514"/>
      <c r="J7" s="514" t="s">
        <v>45</v>
      </c>
      <c r="K7" s="514"/>
      <c r="L7" s="514" t="s">
        <v>90</v>
      </c>
      <c r="M7" s="514"/>
      <c r="N7" s="514" t="s">
        <v>44</v>
      </c>
      <c r="O7" s="514"/>
      <c r="P7" s="514" t="s">
        <v>91</v>
      </c>
      <c r="Q7" s="514"/>
      <c r="R7" s="514" t="s">
        <v>46</v>
      </c>
      <c r="S7" s="514"/>
      <c r="T7" s="514" t="s">
        <v>92</v>
      </c>
      <c r="U7" s="539"/>
      <c r="V7" s="532" t="s">
        <v>8</v>
      </c>
      <c r="W7" s="533"/>
      <c r="X7" s="534" t="s">
        <v>89</v>
      </c>
      <c r="Y7" s="511"/>
      <c r="Z7" s="511" t="s">
        <v>43</v>
      </c>
      <c r="AA7" s="511"/>
      <c r="AB7" s="511" t="s">
        <v>45</v>
      </c>
      <c r="AC7" s="511"/>
      <c r="AD7" s="511" t="s">
        <v>90</v>
      </c>
      <c r="AE7" s="511"/>
      <c r="AF7" s="511" t="s">
        <v>44</v>
      </c>
      <c r="AG7" s="511"/>
      <c r="AH7" s="511" t="s">
        <v>91</v>
      </c>
      <c r="AI7" s="511"/>
      <c r="AJ7" s="511" t="s">
        <v>46</v>
      </c>
      <c r="AK7" s="511"/>
      <c r="AL7" s="511" t="s">
        <v>55</v>
      </c>
      <c r="AM7" s="531"/>
      <c r="AN7" s="509"/>
      <c r="AO7" s="509"/>
      <c r="AP7" s="509"/>
      <c r="AQ7" s="509"/>
    </row>
    <row r="8" spans="2:43" ht="25.5">
      <c r="B8" s="521"/>
      <c r="C8" s="538"/>
      <c r="D8" s="109" t="s">
        <v>97</v>
      </c>
      <c r="E8" s="64" t="s">
        <v>98</v>
      </c>
      <c r="F8" s="63" t="s">
        <v>97</v>
      </c>
      <c r="G8" s="64" t="s">
        <v>98</v>
      </c>
      <c r="H8" s="63" t="s">
        <v>97</v>
      </c>
      <c r="I8" s="64" t="s">
        <v>98</v>
      </c>
      <c r="J8" s="63" t="s">
        <v>97</v>
      </c>
      <c r="K8" s="64" t="s">
        <v>98</v>
      </c>
      <c r="L8" s="63" t="s">
        <v>97</v>
      </c>
      <c r="M8" s="64" t="s">
        <v>98</v>
      </c>
      <c r="N8" s="63" t="s">
        <v>97</v>
      </c>
      <c r="O8" s="64" t="s">
        <v>98</v>
      </c>
      <c r="P8" s="63" t="s">
        <v>97</v>
      </c>
      <c r="Q8" s="64" t="s">
        <v>98</v>
      </c>
      <c r="R8" s="63" t="s">
        <v>97</v>
      </c>
      <c r="S8" s="64" t="s">
        <v>98</v>
      </c>
      <c r="T8" s="63" t="s">
        <v>97</v>
      </c>
      <c r="U8" s="110" t="s">
        <v>98</v>
      </c>
      <c r="V8" s="107" t="s">
        <v>97</v>
      </c>
      <c r="W8" s="65" t="s">
        <v>98</v>
      </c>
      <c r="X8" s="66" t="s">
        <v>97</v>
      </c>
      <c r="Y8" s="67" t="s">
        <v>98</v>
      </c>
      <c r="Z8" s="68" t="s">
        <v>97</v>
      </c>
      <c r="AA8" s="67" t="s">
        <v>98</v>
      </c>
      <c r="AB8" s="68" t="s">
        <v>97</v>
      </c>
      <c r="AC8" s="67" t="s">
        <v>98</v>
      </c>
      <c r="AD8" s="68" t="s">
        <v>97</v>
      </c>
      <c r="AE8" s="67" t="s">
        <v>98</v>
      </c>
      <c r="AF8" s="68" t="s">
        <v>97</v>
      </c>
      <c r="AG8" s="67" t="s">
        <v>98</v>
      </c>
      <c r="AH8" s="68" t="s">
        <v>97</v>
      </c>
      <c r="AI8" s="67" t="s">
        <v>98</v>
      </c>
      <c r="AJ8" s="68" t="s">
        <v>97</v>
      </c>
      <c r="AK8" s="67" t="s">
        <v>98</v>
      </c>
      <c r="AL8" s="68" t="s">
        <v>97</v>
      </c>
      <c r="AM8" s="108" t="s">
        <v>98</v>
      </c>
      <c r="AN8" s="509"/>
      <c r="AO8" s="509"/>
      <c r="AP8" s="509"/>
      <c r="AQ8" s="509"/>
    </row>
    <row r="9" spans="2:39" ht="12.75">
      <c r="B9" s="8" t="s">
        <v>31</v>
      </c>
      <c r="C9" s="82" t="s">
        <v>32</v>
      </c>
      <c r="D9" s="196">
        <v>1</v>
      </c>
      <c r="E9" s="127">
        <v>2</v>
      </c>
      <c r="F9" s="127">
        <v>3</v>
      </c>
      <c r="G9" s="127">
        <v>4</v>
      </c>
      <c r="H9" s="127">
        <v>5</v>
      </c>
      <c r="I9" s="127">
        <v>6</v>
      </c>
      <c r="J9" s="127">
        <v>7</v>
      </c>
      <c r="K9" s="127">
        <v>8</v>
      </c>
      <c r="L9" s="127">
        <v>9</v>
      </c>
      <c r="M9" s="127">
        <v>10</v>
      </c>
      <c r="N9" s="127">
        <v>11</v>
      </c>
      <c r="O9" s="127">
        <v>12</v>
      </c>
      <c r="P9" s="127">
        <v>13</v>
      </c>
      <c r="Q9" s="127">
        <v>14</v>
      </c>
      <c r="R9" s="127">
        <v>15</v>
      </c>
      <c r="S9" s="127">
        <v>16</v>
      </c>
      <c r="T9" s="127">
        <v>17</v>
      </c>
      <c r="U9" s="197">
        <v>18</v>
      </c>
      <c r="V9" s="8">
        <v>19</v>
      </c>
      <c r="W9" s="47">
        <v>20</v>
      </c>
      <c r="X9" s="47">
        <v>21</v>
      </c>
      <c r="Y9" s="47">
        <v>22</v>
      </c>
      <c r="Z9" s="47">
        <v>23</v>
      </c>
      <c r="AA9" s="47">
        <v>24</v>
      </c>
      <c r="AB9" s="47">
        <v>25</v>
      </c>
      <c r="AC9" s="47">
        <v>26</v>
      </c>
      <c r="AD9" s="47">
        <v>27</v>
      </c>
      <c r="AE9" s="47">
        <v>28</v>
      </c>
      <c r="AF9" s="47">
        <v>29</v>
      </c>
      <c r="AG9" s="47">
        <v>30</v>
      </c>
      <c r="AH9" s="47">
        <v>31</v>
      </c>
      <c r="AI9" s="47">
        <v>32</v>
      </c>
      <c r="AJ9" s="47">
        <v>33</v>
      </c>
      <c r="AK9" s="47">
        <v>34</v>
      </c>
      <c r="AL9" s="47">
        <v>35</v>
      </c>
      <c r="AM9" s="82">
        <v>36</v>
      </c>
    </row>
    <row r="10" spans="2:43" ht="26.25" customHeight="1">
      <c r="B10" s="96">
        <v>1</v>
      </c>
      <c r="C10" s="97" t="s">
        <v>7</v>
      </c>
      <c r="D10" s="45">
        <f>'Р.I. Обслужено'!G15</f>
        <v>151</v>
      </c>
      <c r="E10" s="45">
        <f>G10+I10+K10+M10+O10+Q10+S10+U10</f>
        <v>16155</v>
      </c>
      <c r="F10" s="62">
        <v>30</v>
      </c>
      <c r="G10" s="45">
        <f aca="true" t="shared" si="0" ref="G10:U10">SUM(G11:G25)</f>
        <v>10305</v>
      </c>
      <c r="H10" s="62">
        <v>28</v>
      </c>
      <c r="I10" s="45">
        <f t="shared" si="0"/>
        <v>4067</v>
      </c>
      <c r="J10" s="62">
        <v>7</v>
      </c>
      <c r="K10" s="45">
        <f t="shared" si="0"/>
        <v>166</v>
      </c>
      <c r="L10" s="62">
        <v>5</v>
      </c>
      <c r="M10" s="45">
        <f t="shared" si="0"/>
        <v>34</v>
      </c>
      <c r="N10" s="62">
        <v>29</v>
      </c>
      <c r="O10" s="45">
        <f t="shared" si="0"/>
        <v>294</v>
      </c>
      <c r="P10" s="62">
        <v>27</v>
      </c>
      <c r="Q10" s="45">
        <f t="shared" si="0"/>
        <v>728</v>
      </c>
      <c r="R10" s="62">
        <v>5</v>
      </c>
      <c r="S10" s="45">
        <f t="shared" si="0"/>
        <v>393</v>
      </c>
      <c r="T10" s="62">
        <v>119</v>
      </c>
      <c r="U10" s="113">
        <f t="shared" si="0"/>
        <v>168</v>
      </c>
      <c r="V10" s="91">
        <v>24</v>
      </c>
      <c r="W10" s="72">
        <f>Y10+AA10+AC10+AE10+AG10+AI10+AK10+AM10</f>
        <v>1083</v>
      </c>
      <c r="X10" s="62">
        <v>21</v>
      </c>
      <c r="Y10" s="72">
        <f aca="true" t="shared" si="1" ref="Y10:AM10">SUM(Y11:Y25)</f>
        <v>823</v>
      </c>
      <c r="Z10" s="62"/>
      <c r="AA10" s="72">
        <f t="shared" si="1"/>
        <v>0</v>
      </c>
      <c r="AB10" s="62"/>
      <c r="AC10" s="72">
        <f t="shared" si="1"/>
        <v>0</v>
      </c>
      <c r="AD10" s="62"/>
      <c r="AE10" s="72">
        <f t="shared" si="1"/>
        <v>0</v>
      </c>
      <c r="AF10" s="62"/>
      <c r="AG10" s="72">
        <f t="shared" si="1"/>
        <v>0</v>
      </c>
      <c r="AH10" s="62"/>
      <c r="AI10" s="72">
        <f t="shared" si="1"/>
        <v>0</v>
      </c>
      <c r="AJ10" s="62"/>
      <c r="AK10" s="72">
        <f t="shared" si="1"/>
        <v>0</v>
      </c>
      <c r="AL10" s="62">
        <v>3</v>
      </c>
      <c r="AM10" s="83">
        <f t="shared" si="1"/>
        <v>260</v>
      </c>
      <c r="AN10" s="258">
        <f>IF(AND(F10&lt;=D10,H10&lt;=D10,J10&lt;=D10,L10&lt;=D10,N10&lt;=D10,P10&lt;=D10,R10&lt;=D10,T10&lt;=D10),"","не верно")</f>
      </c>
      <c r="AO10" s="258">
        <f>IF(AND(X10&lt;=V10,Z10&lt;=V10,AB10&lt;=V10,AD10&lt;=V10,AF10&lt;=V10,AH10&lt;=V10,AJ10&lt;=V10,AL10&lt;=V10),"","не верно")</f>
      </c>
      <c r="AP10" s="258">
        <f>IF(AND(G10&gt;=F10,I10&gt;=H10,K10&gt;=J10,M10&gt;=L10,O10&gt;=N10,Q10&gt;=P10,S10&gt;=R10,U10&gt;=T10),"","не верно")</f>
      </c>
      <c r="AQ10" s="258">
        <f>IF(AND(Y10&gt;=X10,AA10&gt;=Z10,AC10&gt;=AB10,AE10&gt;=AD10,AG10&gt;=AF10,AI10&gt;=AH10,AK10&gt;=AJ10,AM10&gt;=AL10),"","не верно")</f>
      </c>
    </row>
    <row r="11" spans="2:43" ht="24" customHeight="1">
      <c r="B11" s="7" t="s">
        <v>15</v>
      </c>
      <c r="C11" s="98" t="s">
        <v>80</v>
      </c>
      <c r="D11" s="45">
        <f>'Р.I. Обслужено'!G16</f>
        <v>25</v>
      </c>
      <c r="E11" s="45">
        <f>G11+I11+K11+M11+O11+Q11+S11+U11</f>
        <v>9993</v>
      </c>
      <c r="F11" s="341">
        <v>25</v>
      </c>
      <c r="G11" s="62">
        <v>6803</v>
      </c>
      <c r="H11" s="62">
        <v>22</v>
      </c>
      <c r="I11" s="62">
        <v>2338</v>
      </c>
      <c r="J11" s="74"/>
      <c r="K11" s="74"/>
      <c r="L11" s="74"/>
      <c r="M11" s="74"/>
      <c r="N11" s="62">
        <v>22</v>
      </c>
      <c r="O11" s="62">
        <v>174</v>
      </c>
      <c r="P11" s="62">
        <v>22</v>
      </c>
      <c r="Q11" s="62">
        <v>675</v>
      </c>
      <c r="R11" s="62">
        <v>1</v>
      </c>
      <c r="S11" s="62">
        <v>3</v>
      </c>
      <c r="T11" s="62"/>
      <c r="U11" s="85"/>
      <c r="V11" s="91">
        <v>21</v>
      </c>
      <c r="W11" s="72">
        <f>Y11+AA11+AC11+AE11+AG11+AI11+AK11+AM11</f>
        <v>823</v>
      </c>
      <c r="X11" s="73">
        <v>21</v>
      </c>
      <c r="Y11" s="73">
        <v>823</v>
      </c>
      <c r="Z11" s="62"/>
      <c r="AA11" s="62"/>
      <c r="AB11" s="73"/>
      <c r="AC11" s="73"/>
      <c r="AD11" s="75"/>
      <c r="AE11" s="75"/>
      <c r="AF11" s="73"/>
      <c r="AG11" s="73"/>
      <c r="AH11" s="74"/>
      <c r="AI11" s="74"/>
      <c r="AJ11" s="73"/>
      <c r="AK11" s="73"/>
      <c r="AL11" s="73"/>
      <c r="AM11" s="90"/>
      <c r="AN11" s="258">
        <f aca="true" t="shared" si="2" ref="AN11:AN41">IF(AND(F11&lt;=D11,H11&lt;=D11,J11&lt;=D11,L11&lt;=D11,N11&lt;=D11,P11&lt;=D11,R11&lt;=D11,T11&lt;=D11),"","не верно")</f>
      </c>
      <c r="AO11" s="258">
        <f aca="true" t="shared" si="3" ref="AO11:AO41">IF(AND(X11&lt;=V11,Z11&lt;=V11,AB11&lt;=V11,AD11&lt;=V11,AF11&lt;=V11,AH11&lt;=V11,AJ11&lt;=V11,AL11&lt;=V11),"","не верно")</f>
      </c>
      <c r="AP11" s="258">
        <f aca="true" t="shared" si="4" ref="AP11:AP41">IF(AND(G11&gt;=F11,I11&gt;=H11,K11&gt;=J11,M11&gt;=L11,O11&gt;=N11,Q11&gt;=P11,S11&gt;=R11,U11&gt;=T11),"","не верно")</f>
      </c>
      <c r="AQ11" s="258">
        <f aca="true" t="shared" si="5" ref="AQ11:AQ41">IF(AND(Y11&gt;=X11,AA11&gt;=Z11,AC11&gt;=AB11,AE11&gt;=AD11,AG11&gt;=AF11,AI11&gt;=AH11,AK11&gt;=AJ11,AM11&gt;=AL11),"","не верно")</f>
      </c>
    </row>
    <row r="12" spans="2:43" ht="24" customHeight="1">
      <c r="B12" s="8" t="s">
        <v>16</v>
      </c>
      <c r="C12" s="99" t="s">
        <v>4</v>
      </c>
      <c r="D12" s="45">
        <f>'Р.I. Обслужено'!G17</f>
        <v>5</v>
      </c>
      <c r="E12" s="45">
        <f>G12+I12+K12+M12+O12+Q12+S12+U12</f>
        <v>689</v>
      </c>
      <c r="F12" s="341">
        <v>3</v>
      </c>
      <c r="G12" s="62">
        <v>359</v>
      </c>
      <c r="H12" s="62">
        <v>4</v>
      </c>
      <c r="I12" s="62">
        <v>127</v>
      </c>
      <c r="J12" s="62">
        <v>5</v>
      </c>
      <c r="K12" s="62">
        <v>120</v>
      </c>
      <c r="L12" s="62">
        <v>5</v>
      </c>
      <c r="M12" s="62">
        <v>34</v>
      </c>
      <c r="N12" s="62">
        <v>5</v>
      </c>
      <c r="O12" s="62">
        <v>29</v>
      </c>
      <c r="P12" s="62">
        <v>3</v>
      </c>
      <c r="Q12" s="62">
        <v>6</v>
      </c>
      <c r="R12" s="62">
        <v>2</v>
      </c>
      <c r="S12" s="62">
        <v>14</v>
      </c>
      <c r="T12" s="62"/>
      <c r="U12" s="85"/>
      <c r="V12" s="91"/>
      <c r="W12" s="72">
        <f>Y12+AA12+AC12+AE12+AG12+AI12+AK12+AM12</f>
        <v>0</v>
      </c>
      <c r="X12" s="73"/>
      <c r="Y12" s="73"/>
      <c r="Z12" s="73"/>
      <c r="AA12" s="73"/>
      <c r="AB12" s="73"/>
      <c r="AC12" s="73"/>
      <c r="AD12" s="75"/>
      <c r="AE12" s="75"/>
      <c r="AF12" s="73"/>
      <c r="AG12" s="73"/>
      <c r="AH12" s="73"/>
      <c r="AI12" s="73"/>
      <c r="AJ12" s="73"/>
      <c r="AK12" s="73"/>
      <c r="AL12" s="73"/>
      <c r="AM12" s="90"/>
      <c r="AN12" s="258">
        <f t="shared" si="2"/>
      </c>
      <c r="AO12" s="258">
        <f t="shared" si="3"/>
      </c>
      <c r="AP12" s="258">
        <f t="shared" si="4"/>
      </c>
      <c r="AQ12" s="258">
        <f t="shared" si="5"/>
      </c>
    </row>
    <row r="13" spans="2:43" ht="24">
      <c r="B13" s="8" t="s">
        <v>17</v>
      </c>
      <c r="C13" s="99" t="s">
        <v>81</v>
      </c>
      <c r="D13" s="45">
        <f>'Р.I. Обслужено'!G18</f>
        <v>0</v>
      </c>
      <c r="E13" s="45">
        <f>G13+I13+K13+M13+O13+Q13+S13+U13</f>
        <v>0</v>
      </c>
      <c r="F13" s="341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85"/>
      <c r="V13" s="91"/>
      <c r="W13" s="72">
        <f>Y13+AA13+AC13+AE13+AG13+AI13+AK13+AM13</f>
        <v>0</v>
      </c>
      <c r="X13" s="73"/>
      <c r="Y13" s="73"/>
      <c r="Z13" s="73"/>
      <c r="AA13" s="73"/>
      <c r="AB13" s="73"/>
      <c r="AC13" s="73"/>
      <c r="AD13" s="75"/>
      <c r="AE13" s="75"/>
      <c r="AF13" s="73"/>
      <c r="AG13" s="73"/>
      <c r="AH13" s="73"/>
      <c r="AI13" s="73"/>
      <c r="AJ13" s="73"/>
      <c r="AK13" s="73"/>
      <c r="AL13" s="73"/>
      <c r="AM13" s="90"/>
      <c r="AN13" s="258">
        <f t="shared" si="2"/>
      </c>
      <c r="AO13" s="258">
        <f t="shared" si="3"/>
      </c>
      <c r="AP13" s="258">
        <f t="shared" si="4"/>
      </c>
      <c r="AQ13" s="258">
        <f t="shared" si="5"/>
      </c>
    </row>
    <row r="14" spans="2:43" ht="24">
      <c r="B14" s="8" t="s">
        <v>18</v>
      </c>
      <c r="C14" s="99" t="s">
        <v>82</v>
      </c>
      <c r="D14" s="71"/>
      <c r="E14" s="71"/>
      <c r="F14" s="71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84"/>
      <c r="V14" s="11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84"/>
      <c r="AN14" s="258">
        <f t="shared" si="2"/>
      </c>
      <c r="AO14" s="258">
        <f t="shared" si="3"/>
      </c>
      <c r="AP14" s="258">
        <f t="shared" si="4"/>
      </c>
      <c r="AQ14" s="258">
        <f t="shared" si="5"/>
      </c>
    </row>
    <row r="15" spans="2:43" ht="12.75">
      <c r="B15" s="8" t="s">
        <v>19</v>
      </c>
      <c r="C15" s="99" t="s">
        <v>0</v>
      </c>
      <c r="D15" s="45">
        <f>'Р.I. Обслужено'!G20</f>
        <v>0</v>
      </c>
      <c r="E15" s="45">
        <f>K15+O15</f>
        <v>0</v>
      </c>
      <c r="F15" s="71"/>
      <c r="G15" s="74"/>
      <c r="H15" s="74"/>
      <c r="I15" s="74"/>
      <c r="J15" s="62"/>
      <c r="K15" s="62"/>
      <c r="L15" s="74"/>
      <c r="M15" s="74"/>
      <c r="N15" s="62"/>
      <c r="O15" s="62"/>
      <c r="P15" s="74"/>
      <c r="Q15" s="74"/>
      <c r="R15" s="74"/>
      <c r="S15" s="74"/>
      <c r="T15" s="74"/>
      <c r="U15" s="84"/>
      <c r="V15" s="91"/>
      <c r="W15" s="72">
        <f aca="true" t="shared" si="6" ref="W15:W20">Y15+AA15+AC15+AE15+AG15+AI15+AK15+AM15</f>
        <v>0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85"/>
      <c r="AN15" s="258">
        <f t="shared" si="2"/>
      </c>
      <c r="AO15" s="258">
        <f t="shared" si="3"/>
      </c>
      <c r="AP15" s="258">
        <f t="shared" si="4"/>
      </c>
      <c r="AQ15" s="258">
        <f t="shared" si="5"/>
      </c>
    </row>
    <row r="16" spans="2:43" ht="28.5" customHeight="1">
      <c r="B16" s="8" t="s">
        <v>20</v>
      </c>
      <c r="C16" s="100" t="s">
        <v>5</v>
      </c>
      <c r="D16" s="45">
        <f>'Р.I. Обслужено'!G21</f>
        <v>0</v>
      </c>
      <c r="E16" s="45">
        <f>G16+I16+K16+M16+O16+Q16+S16+U16</f>
        <v>0</v>
      </c>
      <c r="F16" s="341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85"/>
      <c r="V16" s="91"/>
      <c r="W16" s="72">
        <f t="shared" si="6"/>
        <v>0</v>
      </c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86"/>
      <c r="AN16" s="258">
        <f t="shared" si="2"/>
      </c>
      <c r="AO16" s="258">
        <f t="shared" si="3"/>
      </c>
      <c r="AP16" s="258">
        <f t="shared" si="4"/>
      </c>
      <c r="AQ16" s="258">
        <f t="shared" si="5"/>
      </c>
    </row>
    <row r="17" spans="2:43" ht="12.75">
      <c r="B17" s="9" t="s">
        <v>21</v>
      </c>
      <c r="C17" s="100" t="s">
        <v>40</v>
      </c>
      <c r="D17" s="45">
        <f>'Р.I. Обслужено'!G22</f>
        <v>2</v>
      </c>
      <c r="E17" s="45">
        <f>G17+I17+K17+M17+O17+Q17+S17+U17</f>
        <v>5305</v>
      </c>
      <c r="F17" s="341">
        <v>2</v>
      </c>
      <c r="G17" s="62">
        <v>3143</v>
      </c>
      <c r="H17" s="62">
        <v>2</v>
      </c>
      <c r="I17" s="62">
        <v>1602</v>
      </c>
      <c r="J17" s="62">
        <v>2</v>
      </c>
      <c r="K17" s="62">
        <v>46</v>
      </c>
      <c r="L17" s="62"/>
      <c r="M17" s="62"/>
      <c r="N17" s="62">
        <v>2</v>
      </c>
      <c r="O17" s="62">
        <v>91</v>
      </c>
      <c r="P17" s="62">
        <v>2</v>
      </c>
      <c r="Q17" s="62">
        <v>47</v>
      </c>
      <c r="R17" s="62">
        <v>2</v>
      </c>
      <c r="S17" s="62">
        <v>376</v>
      </c>
      <c r="T17" s="74"/>
      <c r="U17" s="84"/>
      <c r="V17" s="91"/>
      <c r="W17" s="72">
        <f t="shared" si="6"/>
        <v>0</v>
      </c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86"/>
      <c r="AN17" s="258">
        <f t="shared" si="2"/>
      </c>
      <c r="AO17" s="258">
        <f t="shared" si="3"/>
      </c>
      <c r="AP17" s="258">
        <f t="shared" si="4"/>
      </c>
      <c r="AQ17" s="258">
        <f t="shared" si="5"/>
      </c>
    </row>
    <row r="18" spans="2:43" ht="12.75">
      <c r="B18" s="9" t="s">
        <v>22</v>
      </c>
      <c r="C18" s="100" t="s">
        <v>93</v>
      </c>
      <c r="D18" s="45">
        <f>'Р.I. Обслужено'!G23</f>
        <v>0</v>
      </c>
      <c r="E18" s="45">
        <f>G18+I18+K18+M18+O18+Q18+S18+U18</f>
        <v>0</v>
      </c>
      <c r="F18" s="34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74"/>
      <c r="U18" s="84"/>
      <c r="V18" s="91"/>
      <c r="W18" s="72">
        <f t="shared" si="6"/>
        <v>0</v>
      </c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86"/>
      <c r="AN18" s="258">
        <f t="shared" si="2"/>
      </c>
      <c r="AO18" s="258">
        <f t="shared" si="3"/>
      </c>
      <c r="AP18" s="258">
        <f t="shared" si="4"/>
      </c>
      <c r="AQ18" s="258">
        <f t="shared" si="5"/>
      </c>
    </row>
    <row r="19" spans="2:43" ht="14.25" customHeight="1">
      <c r="B19" s="8" t="s">
        <v>23</v>
      </c>
      <c r="C19" s="100" t="s">
        <v>1</v>
      </c>
      <c r="D19" s="45">
        <f>'Р.I. Обслужено'!G24</f>
        <v>119</v>
      </c>
      <c r="E19" s="45">
        <f>G19+I19+K19+M19+O19+Q19+S19+U19</f>
        <v>168</v>
      </c>
      <c r="F19" s="71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62">
        <v>119</v>
      </c>
      <c r="U19" s="85">
        <v>168</v>
      </c>
      <c r="V19" s="91">
        <v>3</v>
      </c>
      <c r="W19" s="72">
        <f t="shared" si="6"/>
        <v>260</v>
      </c>
      <c r="X19" s="75"/>
      <c r="Y19" s="75"/>
      <c r="Z19" s="75"/>
      <c r="AA19" s="75"/>
      <c r="AB19" s="75"/>
      <c r="AC19" s="75"/>
      <c r="AD19" s="75"/>
      <c r="AE19" s="75"/>
      <c r="AF19" s="73"/>
      <c r="AG19" s="73"/>
      <c r="AH19" s="73"/>
      <c r="AI19" s="73"/>
      <c r="AJ19" s="73"/>
      <c r="AK19" s="73"/>
      <c r="AL19" s="73">
        <v>3</v>
      </c>
      <c r="AM19" s="90">
        <v>260</v>
      </c>
      <c r="AN19" s="258">
        <f t="shared" si="2"/>
      </c>
      <c r="AO19" s="258">
        <f t="shared" si="3"/>
      </c>
      <c r="AP19" s="258">
        <f t="shared" si="4"/>
      </c>
      <c r="AQ19" s="258">
        <f t="shared" si="5"/>
      </c>
    </row>
    <row r="20" spans="2:43" ht="29.25" customHeight="1">
      <c r="B20" s="8" t="s">
        <v>24</v>
      </c>
      <c r="C20" s="100" t="s">
        <v>3</v>
      </c>
      <c r="D20" s="45">
        <f>'Р.I. Обслужено'!G25</f>
        <v>0</v>
      </c>
      <c r="E20" s="45">
        <f>G20+I20+K20+M20+O20+Q20+S20+U20</f>
        <v>0</v>
      </c>
      <c r="F20" s="34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85"/>
      <c r="V20" s="91"/>
      <c r="W20" s="72">
        <f t="shared" si="6"/>
        <v>0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90"/>
      <c r="AN20" s="258">
        <f t="shared" si="2"/>
      </c>
      <c r="AO20" s="258">
        <f t="shared" si="3"/>
      </c>
      <c r="AP20" s="258">
        <f t="shared" si="4"/>
      </c>
      <c r="AQ20" s="258">
        <f t="shared" si="5"/>
      </c>
    </row>
    <row r="21" spans="2:43" ht="24">
      <c r="B21" s="8" t="s">
        <v>25</v>
      </c>
      <c r="C21" s="100" t="s">
        <v>127</v>
      </c>
      <c r="D21" s="71"/>
      <c r="E21" s="71"/>
      <c r="F21" s="71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84"/>
      <c r="V21" s="11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84"/>
      <c r="AN21" s="258">
        <f t="shared" si="2"/>
      </c>
      <c r="AO21" s="258">
        <f t="shared" si="3"/>
      </c>
      <c r="AP21" s="258">
        <f t="shared" si="4"/>
      </c>
      <c r="AQ21" s="258">
        <f t="shared" si="5"/>
      </c>
    </row>
    <row r="22" spans="2:43" ht="12.75">
      <c r="B22" s="8" t="s">
        <v>26</v>
      </c>
      <c r="C22" s="100" t="s">
        <v>6</v>
      </c>
      <c r="D22" s="71"/>
      <c r="E22" s="71"/>
      <c r="F22" s="71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84"/>
      <c r="V22" s="11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84"/>
      <c r="AN22" s="258">
        <f t="shared" si="2"/>
      </c>
      <c r="AO22" s="258">
        <f t="shared" si="3"/>
      </c>
      <c r="AP22" s="258">
        <f t="shared" si="4"/>
      </c>
      <c r="AQ22" s="258">
        <f t="shared" si="5"/>
      </c>
    </row>
    <row r="23" spans="2:43" ht="12.75">
      <c r="B23" s="10" t="s">
        <v>27</v>
      </c>
      <c r="C23" s="100" t="s">
        <v>39</v>
      </c>
      <c r="D23" s="71"/>
      <c r="E23" s="71"/>
      <c r="F23" s="71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84"/>
      <c r="V23" s="11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84"/>
      <c r="AN23" s="258">
        <f t="shared" si="2"/>
      </c>
      <c r="AO23" s="258">
        <f t="shared" si="3"/>
      </c>
      <c r="AP23" s="258">
        <f t="shared" si="4"/>
      </c>
      <c r="AQ23" s="258">
        <f t="shared" si="5"/>
      </c>
    </row>
    <row r="24" spans="2:43" ht="39.75" customHeight="1">
      <c r="B24" s="10" t="s">
        <v>28</v>
      </c>
      <c r="C24" s="99" t="s">
        <v>84</v>
      </c>
      <c r="D24" s="71"/>
      <c r="E24" s="71"/>
      <c r="F24" s="71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84"/>
      <c r="V24" s="11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84"/>
      <c r="AN24" s="258">
        <f t="shared" si="2"/>
      </c>
      <c r="AO24" s="258">
        <f t="shared" si="3"/>
      </c>
      <c r="AP24" s="258">
        <f t="shared" si="4"/>
      </c>
      <c r="AQ24" s="258">
        <f t="shared" si="5"/>
      </c>
    </row>
    <row r="25" spans="2:43" ht="24">
      <c r="B25" s="101" t="s">
        <v>29</v>
      </c>
      <c r="C25" s="99" t="s">
        <v>2</v>
      </c>
      <c r="D25" s="71"/>
      <c r="E25" s="71"/>
      <c r="F25" s="71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84"/>
      <c r="V25" s="11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84"/>
      <c r="AN25" s="258">
        <f t="shared" si="2"/>
      </c>
      <c r="AO25" s="258">
        <f t="shared" si="3"/>
      </c>
      <c r="AP25" s="258">
        <f t="shared" si="4"/>
      </c>
      <c r="AQ25" s="258">
        <f t="shared" si="5"/>
      </c>
    </row>
    <row r="26" spans="2:43" ht="27.75" customHeight="1">
      <c r="B26" s="102">
        <v>2</v>
      </c>
      <c r="C26" s="103" t="s">
        <v>42</v>
      </c>
      <c r="D26" s="71"/>
      <c r="E26" s="71"/>
      <c r="F26" s="71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84"/>
      <c r="V26" s="11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84"/>
      <c r="AN26" s="258">
        <f t="shared" si="2"/>
      </c>
      <c r="AO26" s="258">
        <f t="shared" si="3"/>
      </c>
      <c r="AP26" s="258">
        <f t="shared" si="4"/>
      </c>
      <c r="AQ26" s="258">
        <f t="shared" si="5"/>
      </c>
    </row>
    <row r="27" spans="2:43" ht="36">
      <c r="B27" s="102">
        <v>3</v>
      </c>
      <c r="C27" s="103" t="s">
        <v>11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340"/>
      <c r="V27" s="343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340"/>
      <c r="AN27" s="258">
        <f t="shared" si="2"/>
      </c>
      <c r="AO27" s="258">
        <f t="shared" si="3"/>
      </c>
      <c r="AP27" s="258">
        <f t="shared" si="4"/>
      </c>
      <c r="AQ27" s="258">
        <f t="shared" si="5"/>
      </c>
    </row>
    <row r="28" spans="2:43" ht="12.75">
      <c r="B28" s="104" t="s">
        <v>56</v>
      </c>
      <c r="C28" s="100" t="s">
        <v>40</v>
      </c>
      <c r="D28" s="71"/>
      <c r="E28" s="71"/>
      <c r="F28" s="71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84"/>
      <c r="V28" s="11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84"/>
      <c r="AN28" s="258">
        <f t="shared" si="2"/>
      </c>
      <c r="AO28" s="258">
        <f t="shared" si="3"/>
      </c>
      <c r="AP28" s="258">
        <f t="shared" si="4"/>
      </c>
      <c r="AQ28" s="258">
        <f t="shared" si="5"/>
      </c>
    </row>
    <row r="29" spans="2:43" ht="12.75">
      <c r="B29" s="104" t="s">
        <v>57</v>
      </c>
      <c r="C29" s="100" t="s">
        <v>41</v>
      </c>
      <c r="D29" s="71"/>
      <c r="E29" s="71"/>
      <c r="F29" s="71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84"/>
      <c r="V29" s="11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84"/>
      <c r="AN29" s="258">
        <f t="shared" si="2"/>
      </c>
      <c r="AO29" s="258">
        <f t="shared" si="3"/>
      </c>
      <c r="AP29" s="258">
        <f t="shared" si="4"/>
      </c>
      <c r="AQ29" s="258">
        <f t="shared" si="5"/>
      </c>
    </row>
    <row r="30" spans="2:43" ht="12.75">
      <c r="B30" s="104" t="s">
        <v>58</v>
      </c>
      <c r="C30" s="100" t="s">
        <v>39</v>
      </c>
      <c r="D30" s="71"/>
      <c r="E30" s="71"/>
      <c r="F30" s="71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84"/>
      <c r="V30" s="11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84"/>
      <c r="AN30" s="258">
        <f t="shared" si="2"/>
      </c>
      <c r="AO30" s="258">
        <f t="shared" si="3"/>
      </c>
      <c r="AP30" s="258">
        <f t="shared" si="4"/>
      </c>
      <c r="AQ30" s="258">
        <f t="shared" si="5"/>
      </c>
    </row>
    <row r="31" spans="2:43" ht="12.75" hidden="1">
      <c r="B31" s="96">
        <v>4</v>
      </c>
      <c r="C31" s="103" t="s">
        <v>79</v>
      </c>
      <c r="D31" s="341">
        <f>D38</f>
        <v>0</v>
      </c>
      <c r="E31" s="341">
        <f>E38</f>
        <v>0</v>
      </c>
      <c r="F31" s="341">
        <f>F38</f>
        <v>0</v>
      </c>
      <c r="G31" s="341">
        <f aca="true" t="shared" si="7" ref="G31:W31">G38</f>
        <v>0</v>
      </c>
      <c r="H31" s="341">
        <f t="shared" si="7"/>
        <v>0</v>
      </c>
      <c r="I31" s="341">
        <f t="shared" si="7"/>
        <v>0</v>
      </c>
      <c r="J31" s="341">
        <f t="shared" si="7"/>
        <v>0</v>
      </c>
      <c r="K31" s="341">
        <f t="shared" si="7"/>
        <v>0</v>
      </c>
      <c r="L31" s="341">
        <f t="shared" si="7"/>
        <v>0</v>
      </c>
      <c r="M31" s="341">
        <f t="shared" si="7"/>
        <v>0</v>
      </c>
      <c r="N31" s="341">
        <f t="shared" si="7"/>
        <v>0</v>
      </c>
      <c r="O31" s="341">
        <f t="shared" si="7"/>
        <v>0</v>
      </c>
      <c r="P31" s="341">
        <f t="shared" si="7"/>
        <v>0</v>
      </c>
      <c r="Q31" s="341">
        <f t="shared" si="7"/>
        <v>0</v>
      </c>
      <c r="R31" s="341">
        <f t="shared" si="7"/>
        <v>0</v>
      </c>
      <c r="S31" s="341">
        <f t="shared" si="7"/>
        <v>0</v>
      </c>
      <c r="T31" s="341">
        <f t="shared" si="7"/>
        <v>0</v>
      </c>
      <c r="U31" s="341">
        <f t="shared" si="7"/>
        <v>0</v>
      </c>
      <c r="V31" s="341">
        <f t="shared" si="7"/>
        <v>0</v>
      </c>
      <c r="W31" s="341">
        <f t="shared" si="7"/>
        <v>0</v>
      </c>
      <c r="X31" s="62">
        <f>X38</f>
        <v>0</v>
      </c>
      <c r="Y31" s="62">
        <f aca="true" t="shared" si="8" ref="Y31:AM31">Y38</f>
        <v>0</v>
      </c>
      <c r="Z31" s="62">
        <f t="shared" si="8"/>
        <v>0</v>
      </c>
      <c r="AA31" s="62">
        <f t="shared" si="8"/>
        <v>0</v>
      </c>
      <c r="AB31" s="62">
        <f t="shared" si="8"/>
        <v>0</v>
      </c>
      <c r="AC31" s="62">
        <f t="shared" si="8"/>
        <v>0</v>
      </c>
      <c r="AD31" s="62">
        <f t="shared" si="8"/>
        <v>0</v>
      </c>
      <c r="AE31" s="62">
        <f t="shared" si="8"/>
        <v>0</v>
      </c>
      <c r="AF31" s="62">
        <f t="shared" si="8"/>
        <v>0</v>
      </c>
      <c r="AG31" s="62">
        <f t="shared" si="8"/>
        <v>0</v>
      </c>
      <c r="AH31" s="62">
        <f t="shared" si="8"/>
        <v>0</v>
      </c>
      <c r="AI31" s="62">
        <f t="shared" si="8"/>
        <v>0</v>
      </c>
      <c r="AJ31" s="62">
        <f t="shared" si="8"/>
        <v>0</v>
      </c>
      <c r="AK31" s="62">
        <f t="shared" si="8"/>
        <v>0</v>
      </c>
      <c r="AL31" s="62">
        <f t="shared" si="8"/>
        <v>0</v>
      </c>
      <c r="AM31" s="62">
        <f t="shared" si="8"/>
        <v>0</v>
      </c>
      <c r="AN31" s="258">
        <f t="shared" si="2"/>
      </c>
      <c r="AO31" s="258">
        <f t="shared" si="3"/>
      </c>
      <c r="AP31" s="258">
        <f t="shared" si="4"/>
      </c>
      <c r="AQ31" s="258">
        <f t="shared" si="5"/>
      </c>
    </row>
    <row r="32" spans="2:43" ht="24">
      <c r="B32" s="11">
        <v>4</v>
      </c>
      <c r="C32" s="103" t="s">
        <v>12</v>
      </c>
      <c r="D32" s="45">
        <f>'Р.I. Обслужено'!G37</f>
        <v>0</v>
      </c>
      <c r="E32" s="45">
        <f>G32+I32+K32+M32+O32+Q32+S32+U32</f>
        <v>0</v>
      </c>
      <c r="F32" s="34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85"/>
      <c r="V32" s="91"/>
      <c r="W32" s="72">
        <f>Y32+AA32+AC32+AE32+AG32+AI32+AK32+AM32</f>
        <v>0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86"/>
      <c r="AN32" s="258">
        <f t="shared" si="2"/>
      </c>
      <c r="AO32" s="258">
        <f t="shared" si="3"/>
      </c>
      <c r="AP32" s="258">
        <f t="shared" si="4"/>
      </c>
      <c r="AQ32" s="258">
        <f t="shared" si="5"/>
      </c>
    </row>
    <row r="33" spans="2:43" ht="12.75">
      <c r="B33" s="11">
        <v>5</v>
      </c>
      <c r="C33" s="103" t="s">
        <v>13</v>
      </c>
      <c r="D33" s="45">
        <f>'Р.I. Обслужено'!G38</f>
        <v>0</v>
      </c>
      <c r="E33" s="45">
        <f>G33+I33+K33+M33+O33+Q33+S33+U33</f>
        <v>0</v>
      </c>
      <c r="F33" s="34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74"/>
      <c r="U33" s="84"/>
      <c r="V33" s="11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84"/>
      <c r="AN33" s="258">
        <f t="shared" si="2"/>
      </c>
      <c r="AO33" s="258">
        <f t="shared" si="3"/>
      </c>
      <c r="AP33" s="258">
        <f t="shared" si="4"/>
      </c>
      <c r="AQ33" s="258">
        <f t="shared" si="5"/>
      </c>
    </row>
    <row r="34" spans="2:43" ht="12.75">
      <c r="B34" s="11">
        <v>6</v>
      </c>
      <c r="C34" s="103" t="s">
        <v>33</v>
      </c>
      <c r="D34" s="45">
        <f>'Р.I. Обслужено'!G39</f>
        <v>0</v>
      </c>
      <c r="E34" s="45">
        <f>G34+I34+K34+M34+O34+Q34+S34+U34</f>
        <v>0</v>
      </c>
      <c r="F34" s="341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74"/>
      <c r="U34" s="84"/>
      <c r="V34" s="11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84"/>
      <c r="AN34" s="258">
        <f t="shared" si="2"/>
      </c>
      <c r="AO34" s="258">
        <f t="shared" si="3"/>
      </c>
      <c r="AP34" s="258">
        <f t="shared" si="4"/>
      </c>
      <c r="AQ34" s="258">
        <f t="shared" si="5"/>
      </c>
    </row>
    <row r="35" spans="2:43" ht="20.25" customHeight="1">
      <c r="B35" s="11">
        <v>7</v>
      </c>
      <c r="C35" s="103" t="s">
        <v>14</v>
      </c>
      <c r="D35" s="45">
        <f>'Р.I. Обслужено'!G40</f>
        <v>0</v>
      </c>
      <c r="E35" s="45">
        <f>G35+I35+K35+M35+O35+Q35+S35+U35</f>
        <v>0</v>
      </c>
      <c r="F35" s="34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74"/>
      <c r="U35" s="84"/>
      <c r="V35" s="11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84"/>
      <c r="AN35" s="258">
        <f t="shared" si="2"/>
      </c>
      <c r="AO35" s="258">
        <f t="shared" si="3"/>
      </c>
      <c r="AP35" s="258">
        <f t="shared" si="4"/>
      </c>
      <c r="AQ35" s="258">
        <f t="shared" si="5"/>
      </c>
    </row>
    <row r="36" spans="2:43" ht="12.75">
      <c r="B36" s="102">
        <v>8</v>
      </c>
      <c r="C36" s="103" t="s">
        <v>94</v>
      </c>
      <c r="D36" s="71"/>
      <c r="E36" s="71"/>
      <c r="F36" s="71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84"/>
      <c r="V36" s="11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84"/>
      <c r="AN36" s="258">
        <f t="shared" si="2"/>
      </c>
      <c r="AO36" s="258">
        <f t="shared" si="3"/>
      </c>
      <c r="AP36" s="258">
        <f t="shared" si="4"/>
      </c>
      <c r="AQ36" s="258">
        <f t="shared" si="5"/>
      </c>
    </row>
    <row r="37" spans="2:43" ht="12.75">
      <c r="B37" s="102">
        <v>9</v>
      </c>
      <c r="C37" s="103" t="s">
        <v>83</v>
      </c>
      <c r="D37" s="45">
        <f>'Р.I. Обслужено'!G42</f>
        <v>0</v>
      </c>
      <c r="E37" s="45">
        <f>G37+I37+K37+M37+O37+Q37+S37+U37</f>
        <v>0</v>
      </c>
      <c r="F37" s="34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85"/>
      <c r="V37" s="91"/>
      <c r="W37" s="72">
        <f>Y37+AA37+AC37+AE37+AG37+AI37+AK37+AM37</f>
        <v>0</v>
      </c>
      <c r="X37" s="75"/>
      <c r="Y37" s="75"/>
      <c r="Z37" s="75"/>
      <c r="AA37" s="75"/>
      <c r="AB37" s="73"/>
      <c r="AC37" s="73"/>
      <c r="AD37" s="73"/>
      <c r="AE37" s="73"/>
      <c r="AF37" s="75"/>
      <c r="AG37" s="75"/>
      <c r="AH37" s="75"/>
      <c r="AI37" s="75"/>
      <c r="AJ37" s="73"/>
      <c r="AK37" s="73"/>
      <c r="AL37" s="75"/>
      <c r="AM37" s="86"/>
      <c r="AN37" s="258">
        <f t="shared" si="2"/>
      </c>
      <c r="AO37" s="258">
        <f t="shared" si="3"/>
      </c>
      <c r="AP37" s="258">
        <f t="shared" si="4"/>
      </c>
      <c r="AQ37" s="258">
        <f t="shared" si="5"/>
      </c>
    </row>
    <row r="38" spans="2:43" ht="12.75">
      <c r="B38" s="55">
        <v>10</v>
      </c>
      <c r="C38" s="103" t="s">
        <v>79</v>
      </c>
      <c r="D38" s="45">
        <f>'Р.I. Обслужено'!G43</f>
        <v>0</v>
      </c>
      <c r="E38" s="45">
        <f>G38+I38+K38+M38+O38+Q38+S38+U38</f>
        <v>0</v>
      </c>
      <c r="F38" s="45">
        <f>F39+F40</f>
        <v>0</v>
      </c>
      <c r="G38" s="45">
        <f aca="true" t="shared" si="9" ref="G38:AM38">G39+G40</f>
        <v>0</v>
      </c>
      <c r="H38" s="45">
        <f t="shared" si="9"/>
        <v>0</v>
      </c>
      <c r="I38" s="45">
        <f t="shared" si="9"/>
        <v>0</v>
      </c>
      <c r="J38" s="45">
        <f t="shared" si="9"/>
        <v>0</v>
      </c>
      <c r="K38" s="45">
        <f t="shared" si="9"/>
        <v>0</v>
      </c>
      <c r="L38" s="45">
        <f t="shared" si="9"/>
        <v>0</v>
      </c>
      <c r="M38" s="45">
        <f t="shared" si="9"/>
        <v>0</v>
      </c>
      <c r="N38" s="45">
        <f t="shared" si="9"/>
        <v>0</v>
      </c>
      <c r="O38" s="45">
        <f t="shared" si="9"/>
        <v>0</v>
      </c>
      <c r="P38" s="45">
        <f t="shared" si="9"/>
        <v>0</v>
      </c>
      <c r="Q38" s="45">
        <f t="shared" si="9"/>
        <v>0</v>
      </c>
      <c r="R38" s="45">
        <f t="shared" si="9"/>
        <v>0</v>
      </c>
      <c r="S38" s="45">
        <f t="shared" si="9"/>
        <v>0</v>
      </c>
      <c r="T38" s="45">
        <f t="shared" si="9"/>
        <v>0</v>
      </c>
      <c r="U38" s="45">
        <f t="shared" si="9"/>
        <v>0</v>
      </c>
      <c r="V38" s="45">
        <f t="shared" si="9"/>
        <v>0</v>
      </c>
      <c r="W38" s="45">
        <f t="shared" si="9"/>
        <v>0</v>
      </c>
      <c r="X38" s="45">
        <f t="shared" si="9"/>
        <v>0</v>
      </c>
      <c r="Y38" s="45">
        <f t="shared" si="9"/>
        <v>0</v>
      </c>
      <c r="Z38" s="45">
        <f t="shared" si="9"/>
        <v>0</v>
      </c>
      <c r="AA38" s="45">
        <f t="shared" si="9"/>
        <v>0</v>
      </c>
      <c r="AB38" s="45">
        <f t="shared" si="9"/>
        <v>0</v>
      </c>
      <c r="AC38" s="45">
        <f t="shared" si="9"/>
        <v>0</v>
      </c>
      <c r="AD38" s="45">
        <f t="shared" si="9"/>
        <v>0</v>
      </c>
      <c r="AE38" s="45">
        <f t="shared" si="9"/>
        <v>0</v>
      </c>
      <c r="AF38" s="45">
        <f t="shared" si="9"/>
        <v>0</v>
      </c>
      <c r="AG38" s="45">
        <f t="shared" si="9"/>
        <v>0</v>
      </c>
      <c r="AH38" s="45">
        <f t="shared" si="9"/>
        <v>0</v>
      </c>
      <c r="AI38" s="45">
        <f t="shared" si="9"/>
        <v>0</v>
      </c>
      <c r="AJ38" s="45">
        <f t="shared" si="9"/>
        <v>0</v>
      </c>
      <c r="AK38" s="45">
        <f t="shared" si="9"/>
        <v>0</v>
      </c>
      <c r="AL38" s="45">
        <f t="shared" si="9"/>
        <v>0</v>
      </c>
      <c r="AM38" s="45">
        <f t="shared" si="9"/>
        <v>0</v>
      </c>
      <c r="AN38" s="258">
        <f t="shared" si="2"/>
      </c>
      <c r="AO38" s="258">
        <f t="shared" si="3"/>
      </c>
      <c r="AP38" s="258">
        <f t="shared" si="4"/>
      </c>
      <c r="AQ38" s="258">
        <f t="shared" si="5"/>
      </c>
    </row>
    <row r="39" spans="2:43" ht="12.75">
      <c r="B39" s="449" t="s">
        <v>356</v>
      </c>
      <c r="C39" s="80" t="s">
        <v>40</v>
      </c>
      <c r="D39" s="45">
        <f>'Р.I. Обслужено'!G44</f>
        <v>0</v>
      </c>
      <c r="E39" s="45">
        <f>G39+I39+K39+M39+O39+Q39+S39+U39</f>
        <v>0</v>
      </c>
      <c r="F39" s="442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4"/>
      <c r="V39" s="445"/>
      <c r="W39" s="72">
        <f>Y39+AA39+AC39+AE39+AG39+AI39+AK39+AM39</f>
        <v>0</v>
      </c>
      <c r="X39" s="446"/>
      <c r="Y39" s="446"/>
      <c r="Z39" s="446"/>
      <c r="AA39" s="446"/>
      <c r="AB39" s="447"/>
      <c r="AC39" s="447"/>
      <c r="AD39" s="447"/>
      <c r="AE39" s="447"/>
      <c r="AF39" s="446"/>
      <c r="AG39" s="446"/>
      <c r="AH39" s="446"/>
      <c r="AI39" s="446"/>
      <c r="AJ39" s="447"/>
      <c r="AK39" s="447"/>
      <c r="AL39" s="446"/>
      <c r="AM39" s="451"/>
      <c r="AN39" s="258"/>
      <c r="AO39" s="258"/>
      <c r="AP39" s="258"/>
      <c r="AQ39" s="258"/>
    </row>
    <row r="40" spans="2:43" ht="12.75">
      <c r="B40" s="450" t="s">
        <v>357</v>
      </c>
      <c r="C40" s="80" t="s">
        <v>41</v>
      </c>
      <c r="D40" s="45">
        <f>'Р.I. Обслужено'!G45</f>
        <v>0</v>
      </c>
      <c r="E40" s="45">
        <f>G40+I40+K40+M40+O40+Q40+S40+U40</f>
        <v>0</v>
      </c>
      <c r="F40" s="442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4"/>
      <c r="V40" s="445"/>
      <c r="W40" s="72">
        <f>Y40+AA40+AC40+AE40+AG40+AI40+AK40+AM40</f>
        <v>0</v>
      </c>
      <c r="X40" s="446"/>
      <c r="Y40" s="446"/>
      <c r="Z40" s="446"/>
      <c r="AA40" s="446"/>
      <c r="AB40" s="447"/>
      <c r="AC40" s="447"/>
      <c r="AD40" s="447"/>
      <c r="AE40" s="447"/>
      <c r="AF40" s="446"/>
      <c r="AG40" s="446"/>
      <c r="AH40" s="446"/>
      <c r="AI40" s="446"/>
      <c r="AJ40" s="447"/>
      <c r="AK40" s="447"/>
      <c r="AL40" s="446"/>
      <c r="AM40" s="451"/>
      <c r="AN40" s="258"/>
      <c r="AO40" s="258"/>
      <c r="AP40" s="258"/>
      <c r="AQ40" s="258"/>
    </row>
    <row r="41" spans="2:43" ht="13.5" thickBot="1">
      <c r="B41" s="105">
        <v>11</v>
      </c>
      <c r="C41" s="106"/>
      <c r="D41" s="45">
        <f>'Р.I. Обслужено'!G48</f>
        <v>0</v>
      </c>
      <c r="E41" s="87">
        <f>G41+I41+K41+M41+O41+Q41+S41+U41</f>
        <v>0</v>
      </c>
      <c r="F41" s="342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9"/>
      <c r="V41" s="92"/>
      <c r="W41" s="93">
        <f>Y41+AA41+AC41+AE41+AG41+AI41+AK41+AM41</f>
        <v>0</v>
      </c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5"/>
      <c r="AN41" s="258">
        <f t="shared" si="2"/>
      </c>
      <c r="AO41" s="258">
        <f t="shared" si="3"/>
      </c>
      <c r="AP41" s="258">
        <f t="shared" si="4"/>
      </c>
      <c r="AQ41" s="258">
        <f t="shared" si="5"/>
      </c>
    </row>
    <row r="42" spans="6:7" ht="12.75">
      <c r="F42" s="14"/>
      <c r="G42" s="14"/>
    </row>
    <row r="43" spans="2:39" ht="25.5" customHeight="1">
      <c r="B43" s="473" t="s">
        <v>261</v>
      </c>
      <c r="C43" s="456" t="s">
        <v>76</v>
      </c>
      <c r="D43" s="456"/>
      <c r="E43" s="456"/>
      <c r="F43" s="268" t="str">
        <f>IF(AND(SUM(F11:F25)=0,F10=0),"",IF(AND(F10&lt;=SUM(F11:F25),F10&gt;=MAX(F11:F25)),"да",IF(AND(COUNTIF(F11:F25,"&gt;0")=1,SUM(F11:F25)=F10),"Да"," не верно")))</f>
        <v>да</v>
      </c>
      <c r="G43" s="268" t="str">
        <f aca="true" t="shared" si="10" ref="G43:AM43">IF(AND(SUM(G11:G25)=0,G10=0),"",IF(AND(G10&lt;=SUM(G11:G25),G10&gt;=MAX(G11:G25)),"да",IF(AND(COUNTIF(G11:G25,"&gt;0")=1,SUM(G11:G25)=G10),"Да"," не верно")))</f>
        <v>да</v>
      </c>
      <c r="H43" s="268" t="str">
        <f t="shared" si="10"/>
        <v>да</v>
      </c>
      <c r="I43" s="268" t="str">
        <f t="shared" si="10"/>
        <v>да</v>
      </c>
      <c r="J43" s="268" t="str">
        <f t="shared" si="10"/>
        <v>да</v>
      </c>
      <c r="K43" s="268" t="str">
        <f t="shared" si="10"/>
        <v>да</v>
      </c>
      <c r="L43" s="268" t="str">
        <f t="shared" si="10"/>
        <v>да</v>
      </c>
      <c r="M43" s="268" t="str">
        <f t="shared" si="10"/>
        <v>да</v>
      </c>
      <c r="N43" s="268" t="str">
        <f t="shared" si="10"/>
        <v>да</v>
      </c>
      <c r="O43" s="268" t="str">
        <f t="shared" si="10"/>
        <v>да</v>
      </c>
      <c r="P43" s="268" t="str">
        <f t="shared" si="10"/>
        <v>да</v>
      </c>
      <c r="Q43" s="268" t="str">
        <f t="shared" si="10"/>
        <v>да</v>
      </c>
      <c r="R43" s="268" t="str">
        <f t="shared" si="10"/>
        <v>да</v>
      </c>
      <c r="S43" s="268" t="str">
        <f t="shared" si="10"/>
        <v>да</v>
      </c>
      <c r="T43" s="268" t="str">
        <f t="shared" si="10"/>
        <v>да</v>
      </c>
      <c r="U43" s="268" t="str">
        <f t="shared" si="10"/>
        <v>да</v>
      </c>
      <c r="V43" s="268" t="str">
        <f t="shared" si="10"/>
        <v>да</v>
      </c>
      <c r="W43" s="268" t="str">
        <f t="shared" si="10"/>
        <v>да</v>
      </c>
      <c r="X43" s="268" t="str">
        <f t="shared" si="10"/>
        <v>да</v>
      </c>
      <c r="Y43" s="268" t="str">
        <f t="shared" si="10"/>
        <v>да</v>
      </c>
      <c r="Z43" s="268">
        <f t="shared" si="10"/>
      </c>
      <c r="AA43" s="268">
        <f t="shared" si="10"/>
      </c>
      <c r="AB43" s="268">
        <f t="shared" si="10"/>
      </c>
      <c r="AC43" s="268">
        <f t="shared" si="10"/>
      </c>
      <c r="AD43" s="268">
        <f t="shared" si="10"/>
      </c>
      <c r="AE43" s="268">
        <f t="shared" si="10"/>
      </c>
      <c r="AF43" s="268">
        <f t="shared" si="10"/>
      </c>
      <c r="AG43" s="268">
        <f t="shared" si="10"/>
      </c>
      <c r="AH43" s="268">
        <f t="shared" si="10"/>
      </c>
      <c r="AI43" s="268">
        <f t="shared" si="10"/>
      </c>
      <c r="AJ43" s="268">
        <f t="shared" si="10"/>
      </c>
      <c r="AK43" s="268">
        <f t="shared" si="10"/>
      </c>
      <c r="AL43" s="268" t="str">
        <f t="shared" si="10"/>
        <v>да</v>
      </c>
      <c r="AM43" s="268" t="str">
        <f t="shared" si="10"/>
        <v>да</v>
      </c>
    </row>
    <row r="44" spans="2:39" ht="27" customHeight="1">
      <c r="B44" s="473"/>
      <c r="C44" s="456" t="s">
        <v>77</v>
      </c>
      <c r="D44" s="456"/>
      <c r="E44" s="456"/>
      <c r="F44" s="268">
        <f>IF(SUM(F10:F25)&gt;0,SUM(F11:F25)-F10,"")</f>
        <v>0</v>
      </c>
      <c r="G44" s="268">
        <f>IF(SUM(G10:G25)&gt;0,SUM(G11:G25)-G10,"")</f>
        <v>0</v>
      </c>
      <c r="H44" s="268">
        <f>IF(SUM(H10:H25)&gt;0,SUM(H11:H25)-H10,"")</f>
        <v>0</v>
      </c>
      <c r="I44" s="268">
        <f aca="true" t="shared" si="11" ref="I44:AM44">IF(SUM(I10:I25)&gt;0,SUM(I11:I25)-I10,"")</f>
        <v>0</v>
      </c>
      <c r="J44" s="268">
        <f t="shared" si="11"/>
        <v>0</v>
      </c>
      <c r="K44" s="268">
        <f t="shared" si="11"/>
        <v>0</v>
      </c>
      <c r="L44" s="268">
        <f t="shared" si="11"/>
        <v>0</v>
      </c>
      <c r="M44" s="268">
        <f t="shared" si="11"/>
        <v>0</v>
      </c>
      <c r="N44" s="268">
        <f t="shared" si="11"/>
        <v>0</v>
      </c>
      <c r="O44" s="268">
        <f t="shared" si="11"/>
        <v>0</v>
      </c>
      <c r="P44" s="268">
        <f t="shared" si="11"/>
        <v>0</v>
      </c>
      <c r="Q44" s="268">
        <f t="shared" si="11"/>
        <v>0</v>
      </c>
      <c r="R44" s="268">
        <f t="shared" si="11"/>
        <v>0</v>
      </c>
      <c r="S44" s="268">
        <f t="shared" si="11"/>
        <v>0</v>
      </c>
      <c r="T44" s="268">
        <f t="shared" si="11"/>
        <v>0</v>
      </c>
      <c r="U44" s="268">
        <f t="shared" si="11"/>
        <v>0</v>
      </c>
      <c r="V44" s="268">
        <f t="shared" si="11"/>
        <v>0</v>
      </c>
      <c r="W44" s="268">
        <f t="shared" si="11"/>
        <v>0</v>
      </c>
      <c r="X44" s="268">
        <f t="shared" si="11"/>
        <v>0</v>
      </c>
      <c r="Y44" s="268">
        <f t="shared" si="11"/>
        <v>0</v>
      </c>
      <c r="Z44" s="268">
        <f t="shared" si="11"/>
      </c>
      <c r="AA44" s="268">
        <f t="shared" si="11"/>
      </c>
      <c r="AB44" s="268">
        <f t="shared" si="11"/>
      </c>
      <c r="AC44" s="268">
        <f t="shared" si="11"/>
      </c>
      <c r="AD44" s="268">
        <f t="shared" si="11"/>
      </c>
      <c r="AE44" s="268">
        <f t="shared" si="11"/>
      </c>
      <c r="AF44" s="268">
        <f t="shared" si="11"/>
      </c>
      <c r="AG44" s="268">
        <f t="shared" si="11"/>
      </c>
      <c r="AH44" s="268">
        <f t="shared" si="11"/>
      </c>
      <c r="AI44" s="268">
        <f t="shared" si="11"/>
      </c>
      <c r="AJ44" s="268">
        <f t="shared" si="11"/>
      </c>
      <c r="AK44" s="268">
        <f t="shared" si="11"/>
      </c>
      <c r="AL44" s="268">
        <f t="shared" si="11"/>
        <v>0</v>
      </c>
      <c r="AM44" s="268">
        <f t="shared" si="11"/>
        <v>0</v>
      </c>
    </row>
    <row r="45" spans="2:39" ht="26.25" customHeight="1">
      <c r="B45" s="473"/>
      <c r="C45" s="456" t="s">
        <v>78</v>
      </c>
      <c r="D45" s="456"/>
      <c r="E45" s="456"/>
      <c r="F45" s="268">
        <f>IF(SUM(F26:F41)=0,"",IF(AND(SUM(F26:F41)&gt;0,F10=0),"да","не верно"))</f>
      </c>
      <c r="G45" s="268">
        <f>IF(SUM(G26:G41)=0,"",IF(AND(SUM(G26:G41)&gt;0,G10=0),"да","не верно"))</f>
      </c>
      <c r="H45" s="268">
        <f>IF(SUM(H26:H41)=0,"",IF(AND(SUM(H26:H41)&gt;0,H10=0),"да","не верно"))</f>
      </c>
      <c r="I45" s="268">
        <f aca="true" t="shared" si="12" ref="I45:AM45">IF(SUM(I26:I41)=0,"",IF(AND(SUM(I26:I41)&gt;0,I10=0),"да","не верно"))</f>
      </c>
      <c r="J45" s="268">
        <f t="shared" si="12"/>
      </c>
      <c r="K45" s="268">
        <f t="shared" si="12"/>
      </c>
      <c r="L45" s="268">
        <f t="shared" si="12"/>
      </c>
      <c r="M45" s="268">
        <f t="shared" si="12"/>
      </c>
      <c r="N45" s="268">
        <f t="shared" si="12"/>
      </c>
      <c r="O45" s="268">
        <f t="shared" si="12"/>
      </c>
      <c r="P45" s="268">
        <f t="shared" si="12"/>
      </c>
      <c r="Q45" s="268">
        <f t="shared" si="12"/>
      </c>
      <c r="R45" s="268">
        <f t="shared" si="12"/>
      </c>
      <c r="S45" s="268">
        <f t="shared" si="12"/>
      </c>
      <c r="T45" s="268">
        <f t="shared" si="12"/>
      </c>
      <c r="U45" s="268">
        <f t="shared" si="12"/>
      </c>
      <c r="V45" s="268">
        <f t="shared" si="12"/>
      </c>
      <c r="W45" s="268">
        <f t="shared" si="12"/>
      </c>
      <c r="X45" s="268">
        <f t="shared" si="12"/>
      </c>
      <c r="Y45" s="268">
        <f t="shared" si="12"/>
      </c>
      <c r="Z45" s="268">
        <f t="shared" si="12"/>
      </c>
      <c r="AA45" s="268">
        <f t="shared" si="12"/>
      </c>
      <c r="AB45" s="268">
        <f t="shared" si="12"/>
      </c>
      <c r="AC45" s="268">
        <f t="shared" si="12"/>
      </c>
      <c r="AD45" s="268">
        <f t="shared" si="12"/>
      </c>
      <c r="AE45" s="268">
        <f t="shared" si="12"/>
      </c>
      <c r="AF45" s="268">
        <f t="shared" si="12"/>
      </c>
      <c r="AG45" s="268">
        <f t="shared" si="12"/>
      </c>
      <c r="AH45" s="268">
        <f t="shared" si="12"/>
      </c>
      <c r="AI45" s="268">
        <f t="shared" si="12"/>
      </c>
      <c r="AJ45" s="268">
        <f t="shared" si="12"/>
      </c>
      <c r="AK45" s="268">
        <f t="shared" si="12"/>
      </c>
      <c r="AL45" s="268">
        <f t="shared" si="12"/>
      </c>
      <c r="AM45" s="268">
        <f t="shared" si="12"/>
      </c>
    </row>
    <row r="46" spans="6:7" ht="16.5" customHeight="1">
      <c r="F46" s="14"/>
      <c r="G46" s="14"/>
    </row>
    <row r="47" spans="6:7" ht="12.75">
      <c r="F47" s="14"/>
      <c r="G47" s="14"/>
    </row>
    <row r="48" spans="6:7" ht="12.75">
      <c r="F48" s="14"/>
      <c r="G48" s="14"/>
    </row>
    <row r="49" spans="6:7" ht="12.75">
      <c r="F49" s="14"/>
      <c r="G49" s="14"/>
    </row>
    <row r="50" spans="6:7" ht="12.75">
      <c r="F50" s="14"/>
      <c r="G50" s="14"/>
    </row>
    <row r="51" spans="6:7" ht="12.75">
      <c r="F51" s="14"/>
      <c r="G51" s="14"/>
    </row>
    <row r="52" spans="6:7" ht="12.75">
      <c r="F52" s="14"/>
      <c r="G52" s="14"/>
    </row>
    <row r="53" spans="6:7" ht="12.75">
      <c r="F53" s="14"/>
      <c r="G53" s="14"/>
    </row>
    <row r="54" spans="6:7" ht="12.75">
      <c r="F54" s="14"/>
      <c r="G54" s="14"/>
    </row>
    <row r="55" spans="6:7" ht="12.75">
      <c r="F55" s="14"/>
      <c r="G55" s="14"/>
    </row>
    <row r="56" spans="6:7" ht="12.75">
      <c r="F56" s="14"/>
      <c r="G56" s="14"/>
    </row>
    <row r="57" spans="6:7" ht="12.75">
      <c r="F57" s="14"/>
      <c r="G57" s="14"/>
    </row>
    <row r="58" spans="6:7" ht="12.75">
      <c r="F58" s="14"/>
      <c r="G58" s="14"/>
    </row>
    <row r="59" spans="6:7" ht="12.75">
      <c r="F59" s="14"/>
      <c r="G59" s="14"/>
    </row>
    <row r="60" spans="6:7" ht="12.75">
      <c r="F60" s="14"/>
      <c r="G60" s="14"/>
    </row>
    <row r="64" ht="9.75" customHeight="1"/>
    <row r="65" spans="6:16" ht="0.75" customHeight="1" hidden="1" thickBot="1">
      <c r="F65" s="6"/>
      <c r="G65" s="6">
        <v>24</v>
      </c>
      <c r="H65" s="6"/>
      <c r="I65" s="6">
        <v>26</v>
      </c>
      <c r="J65" s="6"/>
      <c r="K65" s="6">
        <v>28</v>
      </c>
      <c r="L65" s="6"/>
      <c r="M65" s="6">
        <v>30</v>
      </c>
      <c r="N65" s="6"/>
      <c r="O65" s="6">
        <v>32</v>
      </c>
      <c r="P65" s="56"/>
    </row>
    <row r="66" spans="7:15" ht="12.75" hidden="1">
      <c r="G66" s="1" t="e">
        <f>#REF!</f>
        <v>#REF!</v>
      </c>
      <c r="I66" s="1" t="e">
        <f>#REF!</f>
        <v>#REF!</v>
      </c>
      <c r="K66" s="1" t="e">
        <f>#REF!</f>
        <v>#REF!</v>
      </c>
      <c r="M66" s="1" t="e">
        <f>#REF!</f>
        <v>#REF!</v>
      </c>
      <c r="O66" s="1" t="e">
        <f>#REF!</f>
        <v>#REF!</v>
      </c>
    </row>
    <row r="67" spans="7:15" ht="12.75" hidden="1">
      <c r="G67" s="1" t="e">
        <f>#REF!</f>
        <v>#REF!</v>
      </c>
      <c r="I67" s="1" t="e">
        <f>#REF!</f>
        <v>#REF!</v>
      </c>
      <c r="K67" s="1" t="e">
        <f>#REF!</f>
        <v>#REF!</v>
      </c>
      <c r="M67" s="1" t="e">
        <f>#REF!</f>
        <v>#REF!</v>
      </c>
      <c r="O67" s="1" t="e">
        <f>#REF!</f>
        <v>#REF!</v>
      </c>
    </row>
    <row r="68" spans="7:15" ht="12.75" hidden="1">
      <c r="G68" s="1" t="e">
        <f>#REF!</f>
        <v>#REF!</v>
      </c>
      <c r="I68" s="1" t="e">
        <f>#REF!</f>
        <v>#REF!</v>
      </c>
      <c r="K68" s="1" t="e">
        <f>#REF!</f>
        <v>#REF!</v>
      </c>
      <c r="M68" s="1" t="e">
        <f>#REF!</f>
        <v>#REF!</v>
      </c>
      <c r="O68" s="1" t="e">
        <f>#REF!</f>
        <v>#REF!</v>
      </c>
    </row>
    <row r="69" spans="7:15" ht="12.75" hidden="1">
      <c r="G69" s="1" t="e">
        <f>#REF!</f>
        <v>#REF!</v>
      </c>
      <c r="I69" s="1" t="e">
        <f>#REF!</f>
        <v>#REF!</v>
      </c>
      <c r="K69" s="1" t="e">
        <f>#REF!</f>
        <v>#REF!</v>
      </c>
      <c r="M69" s="1" t="e">
        <f>#REF!</f>
        <v>#REF!</v>
      </c>
      <c r="O69" s="1" t="e">
        <f>#REF!</f>
        <v>#REF!</v>
      </c>
    </row>
    <row r="70" spans="7:15" ht="12.75" hidden="1">
      <c r="G70" s="1" t="e">
        <f>#REF!</f>
        <v>#REF!</v>
      </c>
      <c r="I70" s="1" t="e">
        <f>#REF!</f>
        <v>#REF!</v>
      </c>
      <c r="K70" s="1" t="e">
        <f>#REF!</f>
        <v>#REF!</v>
      </c>
      <c r="M70" s="1" t="e">
        <f>#REF!</f>
        <v>#REF!</v>
      </c>
      <c r="O70" s="1" t="e">
        <f>#REF!</f>
        <v>#REF!</v>
      </c>
    </row>
    <row r="71" spans="7:15" ht="12.75" hidden="1">
      <c r="G71" s="1" t="e">
        <f>#REF!</f>
        <v>#REF!</v>
      </c>
      <c r="I71" s="1" t="e">
        <f>#REF!</f>
        <v>#REF!</v>
      </c>
      <c r="K71" s="1" t="e">
        <f>#REF!</f>
        <v>#REF!</v>
      </c>
      <c r="M71" s="1" t="e">
        <f>#REF!</f>
        <v>#REF!</v>
      </c>
      <c r="O71" s="1" t="e">
        <f>#REF!</f>
        <v>#REF!</v>
      </c>
    </row>
    <row r="72" spans="7:15" ht="12.75" hidden="1">
      <c r="G72" s="1" t="e">
        <f>#REF!</f>
        <v>#REF!</v>
      </c>
      <c r="I72" s="1" t="e">
        <f>#REF!</f>
        <v>#REF!</v>
      </c>
      <c r="K72" s="1" t="e">
        <f>#REF!</f>
        <v>#REF!</v>
      </c>
      <c r="M72" s="1" t="e">
        <f>#REF!</f>
        <v>#REF!</v>
      </c>
      <c r="O72" s="1" t="e">
        <f>#REF!</f>
        <v>#REF!</v>
      </c>
    </row>
    <row r="73" spans="7:15" ht="12.75" hidden="1">
      <c r="G73" s="1" t="e">
        <f>#REF!</f>
        <v>#REF!</v>
      </c>
      <c r="I73" s="1" t="e">
        <f>#REF!</f>
        <v>#REF!</v>
      </c>
      <c r="K73" s="1" t="e">
        <f>#REF!</f>
        <v>#REF!</v>
      </c>
      <c r="M73" s="1" t="e">
        <f>#REF!</f>
        <v>#REF!</v>
      </c>
      <c r="O73" s="1" t="e">
        <f>#REF!</f>
        <v>#REF!</v>
      </c>
    </row>
    <row r="74" spans="7:15" ht="12.75" hidden="1">
      <c r="G74" s="1" t="e">
        <f>#REF!</f>
        <v>#REF!</v>
      </c>
      <c r="I74" s="1" t="e">
        <f>#REF!</f>
        <v>#REF!</v>
      </c>
      <c r="K74" s="1" t="e">
        <f>#REF!</f>
        <v>#REF!</v>
      </c>
      <c r="M74" s="1" t="e">
        <f>#REF!</f>
        <v>#REF!</v>
      </c>
      <c r="O74" s="1" t="e">
        <f>#REF!</f>
        <v>#REF!</v>
      </c>
    </row>
    <row r="75" spans="7:15" ht="12.75" hidden="1">
      <c r="G75" s="1" t="e">
        <f>#REF!</f>
        <v>#REF!</v>
      </c>
      <c r="I75" s="1" t="e">
        <f>#REF!</f>
        <v>#REF!</v>
      </c>
      <c r="K75" s="1" t="e">
        <f>#REF!</f>
        <v>#REF!</v>
      </c>
      <c r="M75" s="1" t="e">
        <f>#REF!</f>
        <v>#REF!</v>
      </c>
      <c r="O75" s="1" t="e">
        <f>#REF!</f>
        <v>#REF!</v>
      </c>
    </row>
    <row r="76" spans="7:15" ht="12.75" hidden="1">
      <c r="G76" s="1" t="e">
        <f>#REF!</f>
        <v>#REF!</v>
      </c>
      <c r="I76" s="1" t="e">
        <f>#REF!</f>
        <v>#REF!</v>
      </c>
      <c r="K76" s="1" t="e">
        <f>#REF!</f>
        <v>#REF!</v>
      </c>
      <c r="M76" s="1" t="e">
        <f>#REF!</f>
        <v>#REF!</v>
      </c>
      <c r="O76" s="1" t="e">
        <f>#REF!</f>
        <v>#REF!</v>
      </c>
    </row>
    <row r="77" spans="7:15" ht="12.75" hidden="1">
      <c r="G77" s="1" t="e">
        <f>#REF!</f>
        <v>#REF!</v>
      </c>
      <c r="I77" s="1" t="e">
        <f>#REF!</f>
        <v>#REF!</v>
      </c>
      <c r="K77" s="1" t="e">
        <f>#REF!</f>
        <v>#REF!</v>
      </c>
      <c r="M77" s="1" t="e">
        <f>#REF!</f>
        <v>#REF!</v>
      </c>
      <c r="O77" s="1" t="e">
        <f>#REF!</f>
        <v>#REF!</v>
      </c>
    </row>
    <row r="78" spans="7:15" ht="12.75" hidden="1">
      <c r="G78" s="1" t="e">
        <f>#REF!</f>
        <v>#REF!</v>
      </c>
      <c r="I78" s="1" t="e">
        <f>#REF!</f>
        <v>#REF!</v>
      </c>
      <c r="K78" s="1" t="e">
        <f>#REF!</f>
        <v>#REF!</v>
      </c>
      <c r="M78" s="1" t="e">
        <f>#REF!</f>
        <v>#REF!</v>
      </c>
      <c r="O78" s="1" t="e">
        <f>#REF!</f>
        <v>#REF!</v>
      </c>
    </row>
    <row r="79" spans="7:15" ht="12.75" hidden="1">
      <c r="G79" s="1" t="e">
        <f>#REF!</f>
        <v>#REF!</v>
      </c>
      <c r="I79" s="1" t="e">
        <f>#REF!</f>
        <v>#REF!</v>
      </c>
      <c r="K79" s="1" t="e">
        <f>#REF!</f>
        <v>#REF!</v>
      </c>
      <c r="M79" s="1" t="e">
        <f>#REF!</f>
        <v>#REF!</v>
      </c>
      <c r="O79" s="1" t="e">
        <f>#REF!</f>
        <v>#REF!</v>
      </c>
    </row>
    <row r="80" spans="7:15" ht="12.75" hidden="1">
      <c r="G80" s="1" t="e">
        <f>#REF!</f>
        <v>#REF!</v>
      </c>
      <c r="I80" s="1" t="e">
        <f>#REF!</f>
        <v>#REF!</v>
      </c>
      <c r="K80" s="1" t="e">
        <f>#REF!</f>
        <v>#REF!</v>
      </c>
      <c r="M80" s="1" t="e">
        <f>#REF!</f>
        <v>#REF!</v>
      </c>
      <c r="O80" s="1" t="e">
        <f>#REF!</f>
        <v>#REF!</v>
      </c>
    </row>
    <row r="81" spans="7:15" ht="12.75" hidden="1">
      <c r="G81" s="1" t="e">
        <f>#REF!</f>
        <v>#REF!</v>
      </c>
      <c r="I81" s="1" t="e">
        <f>#REF!</f>
        <v>#REF!</v>
      </c>
      <c r="K81" s="1" t="e">
        <f>#REF!</f>
        <v>#REF!</v>
      </c>
      <c r="M81" s="1" t="e">
        <f>#REF!</f>
        <v>#REF!</v>
      </c>
      <c r="O81" s="1" t="e">
        <f>#REF!</f>
        <v>#REF!</v>
      </c>
    </row>
    <row r="82" spans="7:15" ht="12.75" hidden="1">
      <c r="G82" s="1" t="e">
        <f>#REF!</f>
        <v>#REF!</v>
      </c>
      <c r="I82" s="1" t="e">
        <f>#REF!</f>
        <v>#REF!</v>
      </c>
      <c r="K82" s="1" t="e">
        <f>#REF!</f>
        <v>#REF!</v>
      </c>
      <c r="M82" s="1" t="e">
        <f>#REF!</f>
        <v>#REF!</v>
      </c>
      <c r="O82" s="1" t="e">
        <f>#REF!</f>
        <v>#REF!</v>
      </c>
    </row>
    <row r="83" spans="7:15" ht="12.75" hidden="1">
      <c r="G83" s="1" t="e">
        <f>#REF!</f>
        <v>#REF!</v>
      </c>
      <c r="I83" s="1" t="e">
        <f>#REF!</f>
        <v>#REF!</v>
      </c>
      <c r="K83" s="1" t="e">
        <f>#REF!</f>
        <v>#REF!</v>
      </c>
      <c r="M83" s="1" t="e">
        <f>#REF!</f>
        <v>#REF!</v>
      </c>
      <c r="O83" s="1" t="e">
        <f>#REF!</f>
        <v>#REF!</v>
      </c>
    </row>
    <row r="84" spans="7:15" ht="12.75" hidden="1">
      <c r="G84" s="1" t="e">
        <f>#REF!</f>
        <v>#REF!</v>
      </c>
      <c r="I84" s="1" t="e">
        <f>#REF!</f>
        <v>#REF!</v>
      </c>
      <c r="K84" s="1" t="e">
        <f>#REF!</f>
        <v>#REF!</v>
      </c>
      <c r="M84" s="1" t="e">
        <f>#REF!</f>
        <v>#REF!</v>
      </c>
      <c r="O84" s="1" t="e">
        <f>#REF!</f>
        <v>#REF!</v>
      </c>
    </row>
    <row r="85" spans="7:15" ht="12.75" hidden="1">
      <c r="G85" s="1" t="e">
        <f>#REF!</f>
        <v>#REF!</v>
      </c>
      <c r="I85" s="1" t="e">
        <f>#REF!</f>
        <v>#REF!</v>
      </c>
      <c r="K85" s="1" t="e">
        <f>#REF!</f>
        <v>#REF!</v>
      </c>
      <c r="M85" s="1" t="e">
        <f>#REF!</f>
        <v>#REF!</v>
      </c>
      <c r="O85" s="1" t="e">
        <f>#REF!</f>
        <v>#REF!</v>
      </c>
    </row>
    <row r="86" spans="7:15" ht="12.75" hidden="1">
      <c r="G86" s="1" t="e">
        <f>#REF!</f>
        <v>#REF!</v>
      </c>
      <c r="I86" s="1" t="e">
        <f>#REF!</f>
        <v>#REF!</v>
      </c>
      <c r="K86" s="1" t="e">
        <f>#REF!</f>
        <v>#REF!</v>
      </c>
      <c r="M86" s="1" t="e">
        <f>#REF!</f>
        <v>#REF!</v>
      </c>
      <c r="O86" s="1" t="e">
        <f>#REF!</f>
        <v>#REF!</v>
      </c>
    </row>
    <row r="87" spans="7:15" ht="12.75" hidden="1">
      <c r="G87" s="1" t="e">
        <f>#REF!</f>
        <v>#REF!</v>
      </c>
      <c r="I87" s="1" t="e">
        <f>#REF!</f>
        <v>#REF!</v>
      </c>
      <c r="K87" s="1" t="e">
        <f>#REF!</f>
        <v>#REF!</v>
      </c>
      <c r="M87" s="1" t="e">
        <f>#REF!</f>
        <v>#REF!</v>
      </c>
      <c r="O87" s="1" t="e">
        <f>#REF!</f>
        <v>#REF!</v>
      </c>
    </row>
    <row r="88" spans="7:15" ht="12.75" hidden="1">
      <c r="G88" s="1" t="e">
        <f>#REF!</f>
        <v>#REF!</v>
      </c>
      <c r="I88" s="1" t="e">
        <f>#REF!</f>
        <v>#REF!</v>
      </c>
      <c r="K88" s="1" t="e">
        <f>#REF!</f>
        <v>#REF!</v>
      </c>
      <c r="M88" s="1" t="e">
        <f>#REF!</f>
        <v>#REF!</v>
      </c>
      <c r="O88" s="1" t="e">
        <f>#REF!</f>
        <v>#REF!</v>
      </c>
    </row>
    <row r="89" spans="7:15" ht="12.75" hidden="1">
      <c r="G89" s="1" t="e">
        <f>#REF!</f>
        <v>#REF!</v>
      </c>
      <c r="I89" s="1" t="e">
        <f>#REF!</f>
        <v>#REF!</v>
      </c>
      <c r="K89" s="1" t="e">
        <f>#REF!</f>
        <v>#REF!</v>
      </c>
      <c r="M89" s="1" t="e">
        <f>#REF!</f>
        <v>#REF!</v>
      </c>
      <c r="O89" s="1" t="e">
        <f>#REF!</f>
        <v>#REF!</v>
      </c>
    </row>
    <row r="90" spans="7:15" ht="12.75" hidden="1">
      <c r="G90" s="1" t="e">
        <f>#REF!</f>
        <v>#REF!</v>
      </c>
      <c r="I90" s="1" t="e">
        <f>#REF!</f>
        <v>#REF!</v>
      </c>
      <c r="K90" s="1" t="e">
        <f>#REF!</f>
        <v>#REF!</v>
      </c>
      <c r="M90" s="1" t="e">
        <f>#REF!</f>
        <v>#REF!</v>
      </c>
      <c r="O90" s="1" t="e">
        <f>#REF!</f>
        <v>#REF!</v>
      </c>
    </row>
    <row r="91" spans="7:15" ht="12.75" hidden="1">
      <c r="G91" s="1" t="e">
        <f>#REF!</f>
        <v>#REF!</v>
      </c>
      <c r="I91" s="1" t="e">
        <f>#REF!</f>
        <v>#REF!</v>
      </c>
      <c r="K91" s="1" t="e">
        <f>#REF!</f>
        <v>#REF!</v>
      </c>
      <c r="M91" s="1" t="e">
        <f>#REF!</f>
        <v>#REF!</v>
      </c>
      <c r="O91" s="1" t="e">
        <f>#REF!</f>
        <v>#REF!</v>
      </c>
    </row>
    <row r="92" spans="7:15" ht="12.75" hidden="1">
      <c r="G92" s="1" t="e">
        <f>#REF!</f>
        <v>#REF!</v>
      </c>
      <c r="I92" s="1" t="e">
        <f>#REF!</f>
        <v>#REF!</v>
      </c>
      <c r="K92" s="1" t="e">
        <f>#REF!</f>
        <v>#REF!</v>
      </c>
      <c r="M92" s="1" t="e">
        <f>#REF!</f>
        <v>#REF!</v>
      </c>
      <c r="O92" s="1" t="e">
        <f>#REF!</f>
        <v>#REF!</v>
      </c>
    </row>
    <row r="93" spans="7:15" ht="12.75" hidden="1">
      <c r="G93" s="1" t="e">
        <f>#REF!</f>
        <v>#REF!</v>
      </c>
      <c r="I93" s="1" t="e">
        <f>#REF!</f>
        <v>#REF!</v>
      </c>
      <c r="K93" s="1" t="e">
        <f>#REF!</f>
        <v>#REF!</v>
      </c>
      <c r="M93" s="1" t="e">
        <f>#REF!</f>
        <v>#REF!</v>
      </c>
      <c r="O93" s="1" t="e">
        <f>#REF!</f>
        <v>#REF!</v>
      </c>
    </row>
    <row r="94" spans="7:15" ht="12.75" hidden="1">
      <c r="G94" s="1" t="e">
        <f>#REF!</f>
        <v>#REF!</v>
      </c>
      <c r="I94" s="1" t="e">
        <f>#REF!</f>
        <v>#REF!</v>
      </c>
      <c r="K94" s="1" t="e">
        <f>#REF!</f>
        <v>#REF!</v>
      </c>
      <c r="M94" s="1" t="e">
        <f>#REF!</f>
        <v>#REF!</v>
      </c>
      <c r="O94" s="1" t="e">
        <f>#REF!</f>
        <v>#REF!</v>
      </c>
    </row>
    <row r="95" spans="7:15" ht="12.75" hidden="1">
      <c r="G95" s="1" t="e">
        <f>#REF!</f>
        <v>#REF!</v>
      </c>
      <c r="I95" s="1" t="e">
        <f>#REF!</f>
        <v>#REF!</v>
      </c>
      <c r="K95" s="1" t="e">
        <f>#REF!</f>
        <v>#REF!</v>
      </c>
      <c r="M95" s="1" t="e">
        <f>#REF!</f>
        <v>#REF!</v>
      </c>
      <c r="O95" s="1" t="e">
        <f>#REF!</f>
        <v>#REF!</v>
      </c>
    </row>
    <row r="96" ht="12.75" hidden="1"/>
    <row r="97" ht="12.75" hidden="1"/>
    <row r="98" ht="12.75" hidden="1"/>
  </sheetData>
  <sheetProtection password="CF6C" sheet="1" selectLockedCells="1"/>
  <mergeCells count="31">
    <mergeCell ref="B43:B45"/>
    <mergeCell ref="J7:K7"/>
    <mergeCell ref="L7:M7"/>
    <mergeCell ref="B6:B8"/>
    <mergeCell ref="C45:E45"/>
    <mergeCell ref="AH7:AI7"/>
    <mergeCell ref="C43:E43"/>
    <mergeCell ref="AO6:AO8"/>
    <mergeCell ref="AD7:AE7"/>
    <mergeCell ref="C44:E44"/>
    <mergeCell ref="D7:E7"/>
    <mergeCell ref="AJ7:AK7"/>
    <mergeCell ref="C6:C8"/>
    <mergeCell ref="T7:U7"/>
    <mergeCell ref="AB7:AC7"/>
    <mergeCell ref="AQ6:AQ8"/>
    <mergeCell ref="D6:U6"/>
    <mergeCell ref="AL7:AM7"/>
    <mergeCell ref="V7:W7"/>
    <mergeCell ref="X7:Y7"/>
    <mergeCell ref="Z7:AA7"/>
    <mergeCell ref="AF7:AG7"/>
    <mergeCell ref="AP6:AP8"/>
    <mergeCell ref="R7:S7"/>
    <mergeCell ref="AN6:AN8"/>
    <mergeCell ref="D1:S1"/>
    <mergeCell ref="F7:G7"/>
    <mergeCell ref="H7:I7"/>
    <mergeCell ref="N7:O7"/>
    <mergeCell ref="P7:Q7"/>
    <mergeCell ref="V6:AM6"/>
  </mergeCells>
  <dataValidations count="2">
    <dataValidation type="whole" operator="greaterThan" allowBlank="1" showInputMessage="1" showErrorMessage="1" errorTitle="Внимание!" error="Вводятся только целые числовые значения больше 0." sqref="G39:V41 G36:V37 X36:AM37 X39:AM41">
      <formula1>0</formula1>
    </dataValidation>
    <dataValidation operator="greaterThan" allowBlank="1" showInputMessage="1" showErrorMessage="1" errorTitle="Внимание!" error="Вводятся только целые числовые значения больше 0." sqref="F38:AM38"/>
  </dataValidations>
  <printOptions horizontalCentered="1"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BV93"/>
  <sheetViews>
    <sheetView zoomScalePageLayoutView="0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1" sqref="F11"/>
    </sheetView>
  </sheetViews>
  <sheetFormatPr defaultColWidth="9.00390625" defaultRowHeight="12.75"/>
  <cols>
    <col min="1" max="1" width="1.25" style="1" customWidth="1"/>
    <col min="2" max="2" width="4.375" style="1" bestFit="1" customWidth="1"/>
    <col min="3" max="3" width="40.25390625" style="1" customWidth="1"/>
    <col min="4" max="39" width="8.75390625" style="1" customWidth="1"/>
    <col min="40" max="40" width="9.375" style="1" customWidth="1"/>
    <col min="41" max="41" width="9.25390625" style="1" customWidth="1"/>
    <col min="42" max="16384" width="9.125" style="1" customWidth="1"/>
  </cols>
  <sheetData>
    <row r="1" spans="4:21" ht="25.5" customHeight="1">
      <c r="D1" s="513" t="s">
        <v>107</v>
      </c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46"/>
      <c r="U1" s="46"/>
    </row>
    <row r="2" spans="2:7" ht="5.25" customHeight="1">
      <c r="B2" s="2"/>
      <c r="C2" s="3"/>
      <c r="D2" s="3"/>
      <c r="E2" s="3"/>
      <c r="F2" s="3"/>
      <c r="G2" s="3"/>
    </row>
    <row r="3" spans="2:11" ht="4.5" customHeight="1">
      <c r="B3" s="20"/>
      <c r="C3" s="20"/>
      <c r="D3" s="194"/>
      <c r="E3" s="194"/>
      <c r="F3" s="59"/>
      <c r="G3" s="59"/>
      <c r="H3" s="124"/>
      <c r="I3" s="59"/>
      <c r="J3" s="59"/>
      <c r="K3" s="59"/>
    </row>
    <row r="4" spans="2:11" ht="4.5" customHeight="1">
      <c r="B4" s="20"/>
      <c r="C4" s="20"/>
      <c r="D4" s="61"/>
      <c r="E4" s="61"/>
      <c r="F4" s="59"/>
      <c r="G4" s="59"/>
      <c r="H4" s="60"/>
      <c r="I4" s="60"/>
      <c r="J4" s="60"/>
      <c r="K4" s="60"/>
    </row>
    <row r="5" spans="2:7" ht="4.5" customHeight="1" thickBot="1">
      <c r="B5" s="5"/>
      <c r="C5" s="5"/>
      <c r="D5" s="5"/>
      <c r="E5" s="5"/>
      <c r="F5" s="5"/>
      <c r="G5" s="5"/>
    </row>
    <row r="6" spans="2:43" ht="24.75" customHeight="1">
      <c r="B6" s="520"/>
      <c r="C6" s="522"/>
      <c r="D6" s="528" t="s">
        <v>96</v>
      </c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30"/>
      <c r="V6" s="525" t="s">
        <v>72</v>
      </c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7"/>
      <c r="AN6" s="509" t="s">
        <v>338</v>
      </c>
      <c r="AO6" s="509" t="s">
        <v>339</v>
      </c>
      <c r="AP6" s="509" t="s">
        <v>345</v>
      </c>
      <c r="AQ6" s="509" t="s">
        <v>346</v>
      </c>
    </row>
    <row r="7" spans="2:43" ht="51.75" customHeight="1">
      <c r="B7" s="521"/>
      <c r="C7" s="523"/>
      <c r="D7" s="535" t="s">
        <v>8</v>
      </c>
      <c r="E7" s="536"/>
      <c r="F7" s="514" t="s">
        <v>89</v>
      </c>
      <c r="G7" s="514"/>
      <c r="H7" s="514" t="s">
        <v>43</v>
      </c>
      <c r="I7" s="514"/>
      <c r="J7" s="514" t="s">
        <v>45</v>
      </c>
      <c r="K7" s="514"/>
      <c r="L7" s="514" t="s">
        <v>90</v>
      </c>
      <c r="M7" s="514"/>
      <c r="N7" s="514" t="s">
        <v>44</v>
      </c>
      <c r="O7" s="514"/>
      <c r="P7" s="514" t="s">
        <v>91</v>
      </c>
      <c r="Q7" s="514"/>
      <c r="R7" s="514" t="s">
        <v>46</v>
      </c>
      <c r="S7" s="514"/>
      <c r="T7" s="514" t="s">
        <v>92</v>
      </c>
      <c r="U7" s="539"/>
      <c r="V7" s="532" t="s">
        <v>8</v>
      </c>
      <c r="W7" s="533"/>
      <c r="X7" s="534" t="s">
        <v>89</v>
      </c>
      <c r="Y7" s="511"/>
      <c r="Z7" s="511" t="s">
        <v>43</v>
      </c>
      <c r="AA7" s="511"/>
      <c r="AB7" s="511" t="s">
        <v>45</v>
      </c>
      <c r="AC7" s="511"/>
      <c r="AD7" s="511" t="s">
        <v>90</v>
      </c>
      <c r="AE7" s="511"/>
      <c r="AF7" s="511" t="s">
        <v>44</v>
      </c>
      <c r="AG7" s="511"/>
      <c r="AH7" s="511" t="s">
        <v>91</v>
      </c>
      <c r="AI7" s="511"/>
      <c r="AJ7" s="511" t="s">
        <v>46</v>
      </c>
      <c r="AK7" s="511"/>
      <c r="AL7" s="511" t="s">
        <v>55</v>
      </c>
      <c r="AM7" s="531"/>
      <c r="AN7" s="509"/>
      <c r="AO7" s="509"/>
      <c r="AP7" s="509"/>
      <c r="AQ7" s="509"/>
    </row>
    <row r="8" spans="2:43" ht="25.5">
      <c r="B8" s="521"/>
      <c r="C8" s="523"/>
      <c r="D8" s="109" t="s">
        <v>97</v>
      </c>
      <c r="E8" s="64" t="s">
        <v>98</v>
      </c>
      <c r="F8" s="63" t="s">
        <v>97</v>
      </c>
      <c r="G8" s="64" t="s">
        <v>98</v>
      </c>
      <c r="H8" s="63" t="s">
        <v>97</v>
      </c>
      <c r="I8" s="64" t="s">
        <v>98</v>
      </c>
      <c r="J8" s="63" t="s">
        <v>97</v>
      </c>
      <c r="K8" s="64" t="s">
        <v>98</v>
      </c>
      <c r="L8" s="63" t="s">
        <v>97</v>
      </c>
      <c r="M8" s="64" t="s">
        <v>98</v>
      </c>
      <c r="N8" s="63" t="s">
        <v>97</v>
      </c>
      <c r="O8" s="64" t="s">
        <v>98</v>
      </c>
      <c r="P8" s="63" t="s">
        <v>97</v>
      </c>
      <c r="Q8" s="64" t="s">
        <v>98</v>
      </c>
      <c r="R8" s="63" t="s">
        <v>97</v>
      </c>
      <c r="S8" s="64" t="s">
        <v>98</v>
      </c>
      <c r="T8" s="63" t="s">
        <v>97</v>
      </c>
      <c r="U8" s="110" t="s">
        <v>98</v>
      </c>
      <c r="V8" s="107" t="s">
        <v>97</v>
      </c>
      <c r="W8" s="65" t="s">
        <v>98</v>
      </c>
      <c r="X8" s="66" t="s">
        <v>97</v>
      </c>
      <c r="Y8" s="67" t="s">
        <v>98</v>
      </c>
      <c r="Z8" s="68" t="s">
        <v>97</v>
      </c>
      <c r="AA8" s="67" t="s">
        <v>98</v>
      </c>
      <c r="AB8" s="68" t="s">
        <v>97</v>
      </c>
      <c r="AC8" s="67" t="s">
        <v>98</v>
      </c>
      <c r="AD8" s="68" t="s">
        <v>97</v>
      </c>
      <c r="AE8" s="67" t="s">
        <v>98</v>
      </c>
      <c r="AF8" s="68" t="s">
        <v>97</v>
      </c>
      <c r="AG8" s="67" t="s">
        <v>98</v>
      </c>
      <c r="AH8" s="68" t="s">
        <v>97</v>
      </c>
      <c r="AI8" s="67" t="s">
        <v>98</v>
      </c>
      <c r="AJ8" s="68" t="s">
        <v>97</v>
      </c>
      <c r="AK8" s="67" t="s">
        <v>98</v>
      </c>
      <c r="AL8" s="68" t="s">
        <v>97</v>
      </c>
      <c r="AM8" s="108" t="s">
        <v>98</v>
      </c>
      <c r="AN8" s="509"/>
      <c r="AO8" s="509"/>
      <c r="AP8" s="509"/>
      <c r="AQ8" s="509"/>
    </row>
    <row r="9" spans="2:39" ht="12.75">
      <c r="B9" s="8" t="s">
        <v>31</v>
      </c>
      <c r="C9" s="76" t="s">
        <v>32</v>
      </c>
      <c r="D9" s="8">
        <v>1</v>
      </c>
      <c r="E9" s="47">
        <v>2</v>
      </c>
      <c r="F9" s="47">
        <v>3</v>
      </c>
      <c r="G9" s="47">
        <v>4</v>
      </c>
      <c r="H9" s="47">
        <v>5</v>
      </c>
      <c r="I9" s="47">
        <v>6</v>
      </c>
      <c r="J9" s="47">
        <v>7</v>
      </c>
      <c r="K9" s="47">
        <v>8</v>
      </c>
      <c r="L9" s="47">
        <v>9</v>
      </c>
      <c r="M9" s="47">
        <v>10</v>
      </c>
      <c r="N9" s="47">
        <v>11</v>
      </c>
      <c r="O9" s="47">
        <v>12</v>
      </c>
      <c r="P9" s="47">
        <v>13</v>
      </c>
      <c r="Q9" s="47">
        <v>14</v>
      </c>
      <c r="R9" s="47">
        <v>15</v>
      </c>
      <c r="S9" s="47">
        <v>16</v>
      </c>
      <c r="T9" s="47">
        <v>17</v>
      </c>
      <c r="U9" s="82">
        <v>18</v>
      </c>
      <c r="V9" s="8">
        <v>19</v>
      </c>
      <c r="W9" s="47">
        <v>20</v>
      </c>
      <c r="X9" s="47">
        <v>21</v>
      </c>
      <c r="Y9" s="47">
        <v>22</v>
      </c>
      <c r="Z9" s="47">
        <v>23</v>
      </c>
      <c r="AA9" s="47">
        <v>24</v>
      </c>
      <c r="AB9" s="47">
        <v>25</v>
      </c>
      <c r="AC9" s="47">
        <v>26</v>
      </c>
      <c r="AD9" s="47">
        <v>27</v>
      </c>
      <c r="AE9" s="47">
        <v>28</v>
      </c>
      <c r="AF9" s="47">
        <v>29</v>
      </c>
      <c r="AG9" s="47">
        <v>30</v>
      </c>
      <c r="AH9" s="47">
        <v>31</v>
      </c>
      <c r="AI9" s="47">
        <v>32</v>
      </c>
      <c r="AJ9" s="47">
        <v>33</v>
      </c>
      <c r="AK9" s="47">
        <v>34</v>
      </c>
      <c r="AL9" s="47">
        <v>35</v>
      </c>
      <c r="AM9" s="82">
        <v>36</v>
      </c>
    </row>
    <row r="10" spans="2:43" ht="26.25" customHeight="1">
      <c r="B10" s="96">
        <v>1</v>
      </c>
      <c r="C10" s="77" t="s">
        <v>7</v>
      </c>
      <c r="D10" s="45">
        <f>'Р.I. Обслужено'!H15</f>
        <v>3915</v>
      </c>
      <c r="E10" s="45">
        <f aca="true" t="shared" si="0" ref="E10:E15">G10+I10+K10+M10+O10+Q10+S10+U10</f>
        <v>12107</v>
      </c>
      <c r="F10" s="62">
        <v>91</v>
      </c>
      <c r="G10" s="72">
        <f aca="true" t="shared" si="1" ref="G10:U10">SUM(G11:G25)</f>
        <v>2252</v>
      </c>
      <c r="H10" s="62">
        <v>10</v>
      </c>
      <c r="I10" s="72">
        <f t="shared" si="1"/>
        <v>72</v>
      </c>
      <c r="J10" s="62">
        <v>101</v>
      </c>
      <c r="K10" s="72">
        <f t="shared" si="1"/>
        <v>1195</v>
      </c>
      <c r="L10" s="62">
        <v>11</v>
      </c>
      <c r="M10" s="72">
        <f t="shared" si="1"/>
        <v>68</v>
      </c>
      <c r="N10" s="62">
        <v>82</v>
      </c>
      <c r="O10" s="72">
        <f t="shared" si="1"/>
        <v>277</v>
      </c>
      <c r="P10" s="62">
        <v>75</v>
      </c>
      <c r="Q10" s="72">
        <f t="shared" si="1"/>
        <v>75</v>
      </c>
      <c r="R10" s="62">
        <v>20</v>
      </c>
      <c r="S10" s="72">
        <f t="shared" si="1"/>
        <v>207</v>
      </c>
      <c r="T10" s="62">
        <v>3814</v>
      </c>
      <c r="U10" s="83">
        <f t="shared" si="1"/>
        <v>7961</v>
      </c>
      <c r="V10" s="91">
        <v>60</v>
      </c>
      <c r="W10" s="72">
        <f aca="true" t="shared" si="2" ref="W10:W15">Y10+AA10+AC10+AE10+AG10+AI10+AK10+AM10</f>
        <v>488</v>
      </c>
      <c r="X10" s="62"/>
      <c r="Y10" s="72">
        <f aca="true" t="shared" si="3" ref="Y10:AM10">SUM(Y11:Y25)</f>
        <v>0</v>
      </c>
      <c r="Z10" s="62"/>
      <c r="AA10" s="72">
        <f t="shared" si="3"/>
        <v>0</v>
      </c>
      <c r="AB10" s="62"/>
      <c r="AC10" s="72">
        <f t="shared" si="3"/>
        <v>0</v>
      </c>
      <c r="AD10" s="62"/>
      <c r="AE10" s="72">
        <f t="shared" si="3"/>
        <v>0</v>
      </c>
      <c r="AF10" s="62"/>
      <c r="AG10" s="72">
        <f t="shared" si="3"/>
        <v>0</v>
      </c>
      <c r="AH10" s="62"/>
      <c r="AI10" s="72">
        <f t="shared" si="3"/>
        <v>0</v>
      </c>
      <c r="AJ10" s="62"/>
      <c r="AK10" s="72">
        <f t="shared" si="3"/>
        <v>0</v>
      </c>
      <c r="AL10" s="62">
        <v>60</v>
      </c>
      <c r="AM10" s="83">
        <f t="shared" si="3"/>
        <v>488</v>
      </c>
      <c r="AN10" s="258">
        <f>IF(AND(F10&lt;=D10,H10&lt;=D10,J10&lt;=D10,L10&lt;=D10,N10&lt;=D10,P10&lt;=D10,R10&lt;=D10,T10&lt;=D10),"","не верно")</f>
      </c>
      <c r="AO10" s="258">
        <f>IF(AND(X10&lt;=V10,Z10&lt;=V10,AB10&lt;=V10,AD10&lt;=V10,AF10&lt;=V10,AH10&lt;=V10,AJ10&lt;=V10,AL10&lt;=V10),"","не верно")</f>
      </c>
      <c r="AP10" s="258">
        <f>IF(AND(G10&gt;=F10,I10&gt;=H10,K10&gt;=J10,M10&gt;=L10,O10&gt;=N10,Q10&gt;=P10,S10&gt;=R10,U10&gt;=T10),"","не верно")</f>
      </c>
      <c r="AQ10" s="258">
        <f>IF(AND(Y10&gt;=X10,AA10&gt;=Z10,AC10&gt;=AB10,AE10&gt;=AD10,AG10&gt;=AF10,AI10&gt;=AH10,AK10&gt;=AJ10,AM10&gt;=AL10),"","не верно")</f>
      </c>
    </row>
    <row r="11" spans="2:43" ht="24" customHeight="1">
      <c r="B11" s="7" t="s">
        <v>15</v>
      </c>
      <c r="C11" s="78" t="s">
        <v>80</v>
      </c>
      <c r="D11" s="45">
        <f>'Р.I. Обслужено'!H16</f>
        <v>0</v>
      </c>
      <c r="E11" s="45">
        <f t="shared" si="0"/>
        <v>0</v>
      </c>
      <c r="F11" s="341"/>
      <c r="G11" s="73"/>
      <c r="H11" s="73"/>
      <c r="I11" s="73"/>
      <c r="J11" s="74"/>
      <c r="K11" s="74"/>
      <c r="L11" s="74"/>
      <c r="M11" s="74"/>
      <c r="N11" s="62"/>
      <c r="O11" s="73"/>
      <c r="P11" s="73"/>
      <c r="Q11" s="73"/>
      <c r="R11" s="73"/>
      <c r="S11" s="73"/>
      <c r="T11" s="74"/>
      <c r="U11" s="84"/>
      <c r="V11" s="91"/>
      <c r="W11" s="72">
        <f t="shared" si="2"/>
        <v>0</v>
      </c>
      <c r="X11" s="73"/>
      <c r="Y11" s="73"/>
      <c r="Z11" s="62"/>
      <c r="AA11" s="62"/>
      <c r="AB11" s="73"/>
      <c r="AC11" s="73"/>
      <c r="AD11" s="75"/>
      <c r="AE11" s="75"/>
      <c r="AF11" s="73"/>
      <c r="AG11" s="73"/>
      <c r="AH11" s="73"/>
      <c r="AI11" s="73"/>
      <c r="AJ11" s="73"/>
      <c r="AK11" s="73"/>
      <c r="AL11" s="73"/>
      <c r="AM11" s="90"/>
      <c r="AN11" s="258">
        <f aca="true" t="shared" si="4" ref="AN11:AN39">IF(AND(F11&lt;=D11,H11&lt;=D11,J11&lt;=D11,L11&lt;=D11,N11&lt;=D11,P11&lt;=D11,R11&lt;=D11,T11&lt;=D11),"","не верно")</f>
      </c>
      <c r="AO11" s="258">
        <f aca="true" t="shared" si="5" ref="AO11:AO39">IF(AND(X11&lt;=V11,Z11&lt;=V11,AB11&lt;=V11,AD11&lt;=V11,AF11&lt;=V11,AH11&lt;=V11,AJ11&lt;=V11,AL11&lt;=V11),"","не верно")</f>
      </c>
      <c r="AP11" s="258">
        <f aca="true" t="shared" si="6" ref="AP11:AP39">IF(AND(G11&gt;=F11,I11&gt;=H11,K11&gt;=J11,M11&gt;=L11,O11&gt;=N11,Q11&gt;=P11,S11&gt;=R11,U11&gt;=T11),"","не верно")</f>
      </c>
      <c r="AQ11" s="258">
        <f aca="true" t="shared" si="7" ref="AQ11:AQ39">IF(AND(Y11&gt;=X11,AA11&gt;=Z11,AC11&gt;=AB11,AE11&gt;=AD11,AG11&gt;=AF11,AI11&gt;=AH11,AK11&gt;=AJ11,AM11&gt;=AL11),"","не верно")</f>
      </c>
    </row>
    <row r="12" spans="2:43" ht="24" customHeight="1">
      <c r="B12" s="8" t="s">
        <v>16</v>
      </c>
      <c r="C12" s="79" t="s">
        <v>4</v>
      </c>
      <c r="D12" s="45">
        <f>'Р.I. Обслужено'!H17</f>
        <v>0</v>
      </c>
      <c r="E12" s="45">
        <f t="shared" si="0"/>
        <v>0</v>
      </c>
      <c r="F12" s="341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62"/>
      <c r="U12" s="85"/>
      <c r="V12" s="91"/>
      <c r="W12" s="72">
        <f t="shared" si="2"/>
        <v>0</v>
      </c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3"/>
      <c r="AM12" s="90"/>
      <c r="AN12" s="258">
        <f t="shared" si="4"/>
      </c>
      <c r="AO12" s="258">
        <f t="shared" si="5"/>
      </c>
      <c r="AP12" s="258">
        <f t="shared" si="6"/>
      </c>
      <c r="AQ12" s="258">
        <f t="shared" si="7"/>
      </c>
    </row>
    <row r="13" spans="2:43" ht="24">
      <c r="B13" s="8" t="s">
        <v>17</v>
      </c>
      <c r="C13" s="79" t="s">
        <v>81</v>
      </c>
      <c r="D13" s="45">
        <f>'Р.I. Обслужено'!H18</f>
        <v>0</v>
      </c>
      <c r="E13" s="45">
        <f t="shared" si="0"/>
        <v>0</v>
      </c>
      <c r="F13" s="341"/>
      <c r="G13" s="73"/>
      <c r="H13" s="73"/>
      <c r="I13" s="73"/>
      <c r="J13" s="73"/>
      <c r="K13" s="73"/>
      <c r="L13" s="73"/>
      <c r="M13" s="73"/>
      <c r="N13" s="75"/>
      <c r="O13" s="73"/>
      <c r="P13" s="73"/>
      <c r="Q13" s="73"/>
      <c r="R13" s="73"/>
      <c r="S13" s="73"/>
      <c r="T13" s="62"/>
      <c r="U13" s="85"/>
      <c r="V13" s="91"/>
      <c r="W13" s="72">
        <f t="shared" si="2"/>
        <v>0</v>
      </c>
      <c r="X13" s="73"/>
      <c r="Y13" s="73"/>
      <c r="Z13" s="73"/>
      <c r="AA13" s="73"/>
      <c r="AB13" s="73"/>
      <c r="AC13" s="73"/>
      <c r="AD13" s="75"/>
      <c r="AE13" s="75"/>
      <c r="AF13" s="73"/>
      <c r="AG13" s="73"/>
      <c r="AH13" s="73"/>
      <c r="AI13" s="73"/>
      <c r="AJ13" s="73"/>
      <c r="AK13" s="73"/>
      <c r="AL13" s="73"/>
      <c r="AM13" s="90"/>
      <c r="AN13" s="258">
        <f t="shared" si="4"/>
      </c>
      <c r="AO13" s="258">
        <f t="shared" si="5"/>
      </c>
      <c r="AP13" s="258">
        <f t="shared" si="6"/>
      </c>
      <c r="AQ13" s="258">
        <f t="shared" si="7"/>
      </c>
    </row>
    <row r="14" spans="2:43" ht="24">
      <c r="B14" s="8" t="s">
        <v>18</v>
      </c>
      <c r="C14" s="79" t="s">
        <v>82</v>
      </c>
      <c r="D14" s="45">
        <f>'Р.I. Обслужено'!H19</f>
        <v>0</v>
      </c>
      <c r="E14" s="45">
        <f t="shared" si="0"/>
        <v>0</v>
      </c>
      <c r="F14" s="34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85"/>
      <c r="V14" s="91"/>
      <c r="W14" s="72">
        <f t="shared" si="2"/>
        <v>0</v>
      </c>
      <c r="X14" s="74"/>
      <c r="Y14" s="74"/>
      <c r="Z14" s="62"/>
      <c r="AA14" s="62"/>
      <c r="AB14" s="62"/>
      <c r="AC14" s="62"/>
      <c r="AD14" s="74"/>
      <c r="AE14" s="74"/>
      <c r="AF14" s="62"/>
      <c r="AG14" s="62"/>
      <c r="AH14" s="74"/>
      <c r="AI14" s="74"/>
      <c r="AJ14" s="74"/>
      <c r="AK14" s="74"/>
      <c r="AL14" s="62"/>
      <c r="AM14" s="85"/>
      <c r="AN14" s="258">
        <f t="shared" si="4"/>
      </c>
      <c r="AO14" s="258">
        <f t="shared" si="5"/>
      </c>
      <c r="AP14" s="258">
        <f t="shared" si="6"/>
      </c>
      <c r="AQ14" s="258">
        <f t="shared" si="7"/>
      </c>
    </row>
    <row r="15" spans="2:43" ht="12.75">
      <c r="B15" s="8" t="s">
        <v>19</v>
      </c>
      <c r="C15" s="79" t="s">
        <v>0</v>
      </c>
      <c r="D15" s="45">
        <f>'Р.I. Обслужено'!H20</f>
        <v>0</v>
      </c>
      <c r="E15" s="45">
        <f t="shared" si="0"/>
        <v>0</v>
      </c>
      <c r="F15" s="34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85"/>
      <c r="V15" s="91"/>
      <c r="W15" s="72">
        <f t="shared" si="2"/>
        <v>0</v>
      </c>
      <c r="X15" s="74"/>
      <c r="Y15" s="74"/>
      <c r="Z15" s="62"/>
      <c r="AA15" s="62"/>
      <c r="AB15" s="62"/>
      <c r="AC15" s="62"/>
      <c r="AD15" s="74"/>
      <c r="AE15" s="74"/>
      <c r="AF15" s="62"/>
      <c r="AG15" s="62"/>
      <c r="AH15" s="74"/>
      <c r="AI15" s="74"/>
      <c r="AJ15" s="74"/>
      <c r="AK15" s="74"/>
      <c r="AL15" s="62"/>
      <c r="AM15" s="85"/>
      <c r="AN15" s="258">
        <f t="shared" si="4"/>
      </c>
      <c r="AO15" s="258">
        <f t="shared" si="5"/>
      </c>
      <c r="AP15" s="258">
        <f t="shared" si="6"/>
      </c>
      <c r="AQ15" s="258">
        <f t="shared" si="7"/>
      </c>
    </row>
    <row r="16" spans="2:43" ht="28.5" customHeight="1">
      <c r="B16" s="8" t="s">
        <v>20</v>
      </c>
      <c r="C16" s="80" t="s">
        <v>5</v>
      </c>
      <c r="D16" s="71"/>
      <c r="E16" s="71"/>
      <c r="F16" s="71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84"/>
      <c r="V16" s="11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84"/>
      <c r="AN16" s="258">
        <f t="shared" si="4"/>
      </c>
      <c r="AO16" s="258">
        <f t="shared" si="5"/>
      </c>
      <c r="AP16" s="258">
        <f t="shared" si="6"/>
      </c>
      <c r="AQ16" s="258">
        <f t="shared" si="7"/>
      </c>
    </row>
    <row r="17" spans="2:43" ht="12.75">
      <c r="B17" s="9" t="s">
        <v>21</v>
      </c>
      <c r="C17" s="80" t="s">
        <v>40</v>
      </c>
      <c r="D17" s="71"/>
      <c r="E17" s="71"/>
      <c r="F17" s="71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84"/>
      <c r="V17" s="11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84"/>
      <c r="AN17" s="258">
        <f t="shared" si="4"/>
      </c>
      <c r="AO17" s="258">
        <f t="shared" si="5"/>
      </c>
      <c r="AP17" s="258">
        <f t="shared" si="6"/>
      </c>
      <c r="AQ17" s="258">
        <f t="shared" si="7"/>
      </c>
    </row>
    <row r="18" spans="2:43" ht="12.75">
      <c r="B18" s="9" t="s">
        <v>22</v>
      </c>
      <c r="C18" s="80" t="s">
        <v>93</v>
      </c>
      <c r="D18" s="71"/>
      <c r="E18" s="71"/>
      <c r="F18" s="71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84"/>
      <c r="V18" s="11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84"/>
      <c r="AN18" s="258">
        <f t="shared" si="4"/>
      </c>
      <c r="AO18" s="258">
        <f t="shared" si="5"/>
      </c>
      <c r="AP18" s="258">
        <f t="shared" si="6"/>
      </c>
      <c r="AQ18" s="258">
        <f t="shared" si="7"/>
      </c>
    </row>
    <row r="19" spans="2:43" ht="14.25" customHeight="1">
      <c r="B19" s="8" t="s">
        <v>23</v>
      </c>
      <c r="C19" s="80" t="s">
        <v>1</v>
      </c>
      <c r="D19" s="45">
        <f>'Р.I. Обслужено'!H24</f>
        <v>2176</v>
      </c>
      <c r="E19" s="45">
        <f aca="true" t="shared" si="8" ref="E19:E30">G19+I19+K19+M19+O19+Q19+S19+U19</f>
        <v>3843</v>
      </c>
      <c r="F19" s="71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3">
        <v>2176</v>
      </c>
      <c r="U19" s="90">
        <v>3843</v>
      </c>
      <c r="V19" s="91">
        <v>6</v>
      </c>
      <c r="W19" s="72">
        <f>Y19+AA19+AC19+AE19+AG19+AI19+AK19+AM19</f>
        <v>434</v>
      </c>
      <c r="X19" s="74"/>
      <c r="Y19" s="74"/>
      <c r="Z19" s="74"/>
      <c r="AA19" s="74"/>
      <c r="AB19" s="74"/>
      <c r="AC19" s="74"/>
      <c r="AD19" s="75"/>
      <c r="AE19" s="75"/>
      <c r="AF19" s="73"/>
      <c r="AG19" s="73"/>
      <c r="AH19" s="73"/>
      <c r="AI19" s="73"/>
      <c r="AJ19" s="73"/>
      <c r="AK19" s="73"/>
      <c r="AL19" s="73">
        <v>6</v>
      </c>
      <c r="AM19" s="90">
        <v>434</v>
      </c>
      <c r="AN19" s="258">
        <f t="shared" si="4"/>
      </c>
      <c r="AO19" s="258">
        <f t="shared" si="5"/>
      </c>
      <c r="AP19" s="258">
        <f t="shared" si="6"/>
      </c>
      <c r="AQ19" s="258">
        <f t="shared" si="7"/>
      </c>
    </row>
    <row r="20" spans="2:43" ht="29.25" customHeight="1">
      <c r="B20" s="8" t="s">
        <v>24</v>
      </c>
      <c r="C20" s="80" t="s">
        <v>3</v>
      </c>
      <c r="D20" s="45">
        <f>'Р.I. Обслужено'!H25</f>
        <v>0</v>
      </c>
      <c r="E20" s="45">
        <f t="shared" si="8"/>
        <v>0</v>
      </c>
      <c r="F20" s="34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85"/>
      <c r="V20" s="91"/>
      <c r="W20" s="72">
        <f>Y20+AA20+AC20+AE20+AG20+AI20+AK20+AM20</f>
        <v>0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90"/>
      <c r="AN20" s="258">
        <f t="shared" si="4"/>
      </c>
      <c r="AO20" s="258">
        <f t="shared" si="5"/>
      </c>
      <c r="AP20" s="258">
        <f t="shared" si="6"/>
      </c>
      <c r="AQ20" s="258">
        <f t="shared" si="7"/>
      </c>
    </row>
    <row r="21" spans="2:43" ht="24">
      <c r="B21" s="8" t="s">
        <v>25</v>
      </c>
      <c r="C21" s="80" t="s">
        <v>127</v>
      </c>
      <c r="D21" s="45">
        <f>'Р.I. Обслужено'!H26</f>
        <v>0</v>
      </c>
      <c r="E21" s="45">
        <f t="shared" si="8"/>
        <v>0</v>
      </c>
      <c r="F21" s="71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62"/>
      <c r="U21" s="85"/>
      <c r="V21" s="11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84"/>
      <c r="AN21" s="258">
        <f t="shared" si="4"/>
      </c>
      <c r="AO21" s="258">
        <f t="shared" si="5"/>
      </c>
      <c r="AP21" s="258">
        <f t="shared" si="6"/>
      </c>
      <c r="AQ21" s="258">
        <f t="shared" si="7"/>
      </c>
    </row>
    <row r="22" spans="2:43" ht="12.75">
      <c r="B22" s="8" t="s">
        <v>26</v>
      </c>
      <c r="C22" s="80" t="s">
        <v>6</v>
      </c>
      <c r="D22" s="45">
        <f>'Р.I. Обслужено'!H27</f>
        <v>1872</v>
      </c>
      <c r="E22" s="45">
        <f t="shared" si="8"/>
        <v>8264</v>
      </c>
      <c r="F22" s="341">
        <v>91</v>
      </c>
      <c r="G22" s="62">
        <v>2252</v>
      </c>
      <c r="H22" s="62">
        <v>10</v>
      </c>
      <c r="I22" s="62">
        <v>72</v>
      </c>
      <c r="J22" s="62">
        <v>101</v>
      </c>
      <c r="K22" s="62">
        <v>1195</v>
      </c>
      <c r="L22" s="62">
        <v>11</v>
      </c>
      <c r="M22" s="62">
        <v>68</v>
      </c>
      <c r="N22" s="62">
        <v>82</v>
      </c>
      <c r="O22" s="62">
        <v>277</v>
      </c>
      <c r="P22" s="62">
        <v>75</v>
      </c>
      <c r="Q22" s="62">
        <v>75</v>
      </c>
      <c r="R22" s="62">
        <v>20</v>
      </c>
      <c r="S22" s="62">
        <v>207</v>
      </c>
      <c r="T22" s="62">
        <v>1771</v>
      </c>
      <c r="U22" s="85">
        <v>4118</v>
      </c>
      <c r="V22" s="91">
        <v>54</v>
      </c>
      <c r="W22" s="344">
        <f>Y22+AA22+AC22+AE22+AG22+AI22+AK22+AM22</f>
        <v>54</v>
      </c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>
        <v>54</v>
      </c>
      <c r="AM22" s="85">
        <v>54</v>
      </c>
      <c r="AN22" s="258">
        <f t="shared" si="4"/>
      </c>
      <c r="AO22" s="258">
        <f t="shared" si="5"/>
      </c>
      <c r="AP22" s="258">
        <f t="shared" si="6"/>
      </c>
      <c r="AQ22" s="258">
        <f t="shared" si="7"/>
      </c>
    </row>
    <row r="23" spans="2:43" ht="12.75">
      <c r="B23" s="10" t="s">
        <v>27</v>
      </c>
      <c r="C23" s="80" t="s">
        <v>39</v>
      </c>
      <c r="D23" s="45">
        <f>'Р.I. Обслужено'!H28</f>
        <v>0</v>
      </c>
      <c r="E23" s="45">
        <f t="shared" si="8"/>
        <v>0</v>
      </c>
      <c r="F23" s="71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2"/>
      <c r="U23" s="85"/>
      <c r="V23" s="11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84"/>
      <c r="AN23" s="258">
        <f t="shared" si="4"/>
      </c>
      <c r="AO23" s="258">
        <f t="shared" si="5"/>
      </c>
      <c r="AP23" s="258">
        <f t="shared" si="6"/>
      </c>
      <c r="AQ23" s="258">
        <f t="shared" si="7"/>
      </c>
    </row>
    <row r="24" spans="2:43" ht="39.75" customHeight="1">
      <c r="B24" s="10" t="s">
        <v>28</v>
      </c>
      <c r="C24" s="79" t="s">
        <v>84</v>
      </c>
      <c r="D24" s="45">
        <f>'Р.I. Обслужено'!H29</f>
        <v>0</v>
      </c>
      <c r="E24" s="45">
        <f t="shared" si="8"/>
        <v>0</v>
      </c>
      <c r="F24" s="34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85"/>
      <c r="V24" s="91"/>
      <c r="W24" s="72">
        <f>Y24+AA24+AC24+AE24+AG24+AI24+AK24+AM24</f>
        <v>0</v>
      </c>
      <c r="X24" s="74"/>
      <c r="Y24" s="74"/>
      <c r="Z24" s="62"/>
      <c r="AA24" s="62"/>
      <c r="AB24" s="62"/>
      <c r="AC24" s="62"/>
      <c r="AD24" s="74"/>
      <c r="AE24" s="74"/>
      <c r="AF24" s="62"/>
      <c r="AG24" s="62"/>
      <c r="AH24" s="74"/>
      <c r="AI24" s="74"/>
      <c r="AJ24" s="62"/>
      <c r="AK24" s="62"/>
      <c r="AL24" s="62"/>
      <c r="AM24" s="85"/>
      <c r="AN24" s="258">
        <f t="shared" si="4"/>
      </c>
      <c r="AO24" s="258">
        <f t="shared" si="5"/>
      </c>
      <c r="AP24" s="258">
        <f t="shared" si="6"/>
      </c>
      <c r="AQ24" s="258">
        <f t="shared" si="7"/>
      </c>
    </row>
    <row r="25" spans="2:43" ht="24">
      <c r="B25" s="101" t="s">
        <v>29</v>
      </c>
      <c r="C25" s="79" t="s">
        <v>2</v>
      </c>
      <c r="D25" s="45">
        <f>'Р.I. Обслужено'!H30</f>
        <v>0</v>
      </c>
      <c r="E25" s="45">
        <f t="shared" si="8"/>
        <v>0</v>
      </c>
      <c r="F25" s="341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74"/>
      <c r="U25" s="84"/>
      <c r="V25" s="11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84"/>
      <c r="AN25" s="258">
        <f t="shared" si="4"/>
      </c>
      <c r="AO25" s="258">
        <f t="shared" si="5"/>
      </c>
      <c r="AP25" s="258">
        <f t="shared" si="6"/>
      </c>
      <c r="AQ25" s="258">
        <f t="shared" si="7"/>
      </c>
    </row>
    <row r="26" spans="2:43" ht="27.75" customHeight="1">
      <c r="B26" s="102">
        <v>2</v>
      </c>
      <c r="C26" s="81" t="s">
        <v>42</v>
      </c>
      <c r="D26" s="45">
        <f>'Р.I. Обслужено'!H31</f>
        <v>0</v>
      </c>
      <c r="E26" s="45">
        <f t="shared" si="8"/>
        <v>0</v>
      </c>
      <c r="F26" s="341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74"/>
      <c r="U26" s="84"/>
      <c r="V26" s="11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84"/>
      <c r="AN26" s="258">
        <f t="shared" si="4"/>
      </c>
      <c r="AO26" s="258">
        <f t="shared" si="5"/>
      </c>
      <c r="AP26" s="258">
        <f t="shared" si="6"/>
      </c>
      <c r="AQ26" s="258">
        <f t="shared" si="7"/>
      </c>
    </row>
    <row r="27" spans="2:43" ht="36">
      <c r="B27" s="102">
        <v>3</v>
      </c>
      <c r="C27" s="81" t="s">
        <v>11</v>
      </c>
      <c r="D27" s="45">
        <f>'Р.I. Обслужено'!H32</f>
        <v>0</v>
      </c>
      <c r="E27" s="45">
        <f t="shared" si="8"/>
        <v>0</v>
      </c>
      <c r="F27" s="45">
        <f>SUM(F28:F30)</f>
        <v>0</v>
      </c>
      <c r="G27" s="45">
        <f aca="true" t="shared" si="9" ref="G27:S27">SUM(G28:G30)</f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9"/>
        <v>0</v>
      </c>
      <c r="L27" s="45">
        <f t="shared" si="9"/>
        <v>0</v>
      </c>
      <c r="M27" s="45">
        <f t="shared" si="9"/>
        <v>0</v>
      </c>
      <c r="N27" s="45">
        <f t="shared" si="9"/>
        <v>0</v>
      </c>
      <c r="O27" s="45">
        <f t="shared" si="9"/>
        <v>0</v>
      </c>
      <c r="P27" s="45">
        <f t="shared" si="9"/>
        <v>0</v>
      </c>
      <c r="Q27" s="45">
        <f t="shared" si="9"/>
        <v>0</v>
      </c>
      <c r="R27" s="45">
        <f t="shared" si="9"/>
        <v>0</v>
      </c>
      <c r="S27" s="45">
        <f t="shared" si="9"/>
        <v>0</v>
      </c>
      <c r="T27" s="45">
        <f>SUM(T28:T30)</f>
        <v>0</v>
      </c>
      <c r="U27" s="113">
        <f>SUM(U28:U30)</f>
        <v>0</v>
      </c>
      <c r="V27" s="343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340"/>
      <c r="AN27" s="258">
        <f t="shared" si="4"/>
      </c>
      <c r="AO27" s="258">
        <f t="shared" si="5"/>
      </c>
      <c r="AP27" s="258">
        <f t="shared" si="6"/>
      </c>
      <c r="AQ27" s="258">
        <f t="shared" si="7"/>
      </c>
    </row>
    <row r="28" spans="2:43" ht="12.75">
      <c r="B28" s="104" t="s">
        <v>56</v>
      </c>
      <c r="C28" s="80" t="s">
        <v>40</v>
      </c>
      <c r="D28" s="45">
        <f>'Р.I. Обслужено'!H33</f>
        <v>0</v>
      </c>
      <c r="E28" s="45">
        <f t="shared" si="8"/>
        <v>0</v>
      </c>
      <c r="F28" s="341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74"/>
      <c r="U28" s="84"/>
      <c r="V28" s="11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84"/>
      <c r="AN28" s="258">
        <f t="shared" si="4"/>
      </c>
      <c r="AO28" s="258">
        <f t="shared" si="5"/>
      </c>
      <c r="AP28" s="258">
        <f t="shared" si="6"/>
      </c>
      <c r="AQ28" s="258">
        <f t="shared" si="7"/>
      </c>
    </row>
    <row r="29" spans="2:43" ht="12.75">
      <c r="B29" s="104" t="s">
        <v>57</v>
      </c>
      <c r="C29" s="80" t="s">
        <v>41</v>
      </c>
      <c r="D29" s="45">
        <f>'Р.I. Обслужено'!H34</f>
        <v>0</v>
      </c>
      <c r="E29" s="45">
        <f t="shared" si="8"/>
        <v>0</v>
      </c>
      <c r="F29" s="341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74"/>
      <c r="U29" s="84"/>
      <c r="V29" s="11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84"/>
      <c r="AN29" s="258">
        <f t="shared" si="4"/>
      </c>
      <c r="AO29" s="258">
        <f t="shared" si="5"/>
      </c>
      <c r="AP29" s="258">
        <f t="shared" si="6"/>
      </c>
      <c r="AQ29" s="258">
        <f t="shared" si="7"/>
      </c>
    </row>
    <row r="30" spans="2:43" ht="12.75">
      <c r="B30" s="104" t="s">
        <v>58</v>
      </c>
      <c r="C30" s="80" t="s">
        <v>39</v>
      </c>
      <c r="D30" s="45">
        <f>'Р.I. Обслужено'!H35</f>
        <v>0</v>
      </c>
      <c r="E30" s="45">
        <f t="shared" si="8"/>
        <v>0</v>
      </c>
      <c r="F30" s="71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62"/>
      <c r="U30" s="85"/>
      <c r="V30" s="11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84"/>
      <c r="AN30" s="258">
        <f t="shared" si="4"/>
      </c>
      <c r="AO30" s="258">
        <f t="shared" si="5"/>
      </c>
      <c r="AP30" s="258">
        <f t="shared" si="6"/>
      </c>
      <c r="AQ30" s="258">
        <f t="shared" si="7"/>
      </c>
    </row>
    <row r="31" spans="2:43" ht="12.75">
      <c r="B31" s="96">
        <v>4</v>
      </c>
      <c r="C31" s="81" t="s">
        <v>79</v>
      </c>
      <c r="D31" s="71"/>
      <c r="E31" s="71"/>
      <c r="F31" s="71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84"/>
      <c r="V31" s="11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84"/>
      <c r="AN31" s="258">
        <f t="shared" si="4"/>
      </c>
      <c r="AO31" s="258">
        <f t="shared" si="5"/>
      </c>
      <c r="AP31" s="258">
        <f t="shared" si="6"/>
      </c>
      <c r="AQ31" s="258">
        <f t="shared" si="7"/>
      </c>
    </row>
    <row r="32" spans="2:43" ht="24">
      <c r="B32" s="11">
        <v>5</v>
      </c>
      <c r="C32" s="81" t="s">
        <v>12</v>
      </c>
      <c r="D32" s="71"/>
      <c r="E32" s="71"/>
      <c r="F32" s="71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84"/>
      <c r="V32" s="11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84"/>
      <c r="AN32" s="258">
        <f t="shared" si="4"/>
      </c>
      <c r="AO32" s="258">
        <f t="shared" si="5"/>
      </c>
      <c r="AP32" s="258">
        <f t="shared" si="6"/>
      </c>
      <c r="AQ32" s="258">
        <f t="shared" si="7"/>
      </c>
    </row>
    <row r="33" spans="2:43" ht="12.75">
      <c r="B33" s="11">
        <v>6</v>
      </c>
      <c r="C33" s="81" t="s">
        <v>13</v>
      </c>
      <c r="D33" s="71"/>
      <c r="E33" s="71"/>
      <c r="F33" s="71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84"/>
      <c r="V33" s="11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84"/>
      <c r="AN33" s="258">
        <f t="shared" si="4"/>
      </c>
      <c r="AO33" s="258">
        <f t="shared" si="5"/>
      </c>
      <c r="AP33" s="258">
        <f t="shared" si="6"/>
      </c>
      <c r="AQ33" s="258">
        <f t="shared" si="7"/>
      </c>
    </row>
    <row r="34" spans="2:43" ht="12.75">
      <c r="B34" s="11">
        <v>7</v>
      </c>
      <c r="C34" s="81" t="s">
        <v>33</v>
      </c>
      <c r="D34" s="71"/>
      <c r="E34" s="71"/>
      <c r="F34" s="71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84"/>
      <c r="V34" s="11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84"/>
      <c r="AN34" s="258">
        <f t="shared" si="4"/>
      </c>
      <c r="AO34" s="258">
        <f t="shared" si="5"/>
      </c>
      <c r="AP34" s="258">
        <f t="shared" si="6"/>
      </c>
      <c r="AQ34" s="258">
        <f t="shared" si="7"/>
      </c>
    </row>
    <row r="35" spans="2:43" ht="20.25" customHeight="1">
      <c r="B35" s="11">
        <v>8</v>
      </c>
      <c r="C35" s="81" t="s">
        <v>14</v>
      </c>
      <c r="D35" s="45">
        <f>'Р.I. Обслужено'!H40</f>
        <v>0</v>
      </c>
      <c r="E35" s="45">
        <f>G35+I35+K35+M35+O35+Q35+S35+U35</f>
        <v>0</v>
      </c>
      <c r="F35" s="34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74"/>
      <c r="U35" s="84"/>
      <c r="V35" s="11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84"/>
      <c r="AN35" s="258">
        <f t="shared" si="4"/>
      </c>
      <c r="AO35" s="258">
        <f t="shared" si="5"/>
      </c>
      <c r="AP35" s="258">
        <f t="shared" si="6"/>
      </c>
      <c r="AQ35" s="258">
        <f t="shared" si="7"/>
      </c>
    </row>
    <row r="36" spans="2:43" ht="12.75">
      <c r="B36" s="102">
        <v>9</v>
      </c>
      <c r="C36" s="81" t="s">
        <v>94</v>
      </c>
      <c r="D36" s="45">
        <f>'Р.I. Обслужено'!H41</f>
        <v>0</v>
      </c>
      <c r="E36" s="45">
        <f>G36+I36+K36+M36+O36+Q36+S36+U36</f>
        <v>0</v>
      </c>
      <c r="F36" s="341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85"/>
      <c r="V36" s="91"/>
      <c r="W36" s="72">
        <f>Y36+AA36+AC36+AE36+AG36+AI36+AK36+AM36</f>
        <v>0</v>
      </c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85"/>
      <c r="AN36" s="258">
        <f t="shared" si="4"/>
      </c>
      <c r="AO36" s="258">
        <f t="shared" si="5"/>
      </c>
      <c r="AP36" s="258">
        <f t="shared" si="6"/>
      </c>
      <c r="AQ36" s="258">
        <f t="shared" si="7"/>
      </c>
    </row>
    <row r="37" spans="2:43" ht="12.75">
      <c r="B37" s="102">
        <v>10</v>
      </c>
      <c r="C37" s="81" t="s">
        <v>83</v>
      </c>
      <c r="D37" s="45">
        <f>'Р.I. Обслужено'!H42</f>
        <v>0</v>
      </c>
      <c r="E37" s="45">
        <f>G37+I37+K37+M37+O37+Q37+S37+U37</f>
        <v>0</v>
      </c>
      <c r="F37" s="34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85"/>
      <c r="V37" s="91"/>
      <c r="W37" s="72">
        <f>Y37+AA37+AC37+AE37+AG37+AI37+AK37+AM37</f>
        <v>0</v>
      </c>
      <c r="X37" s="75"/>
      <c r="Y37" s="75"/>
      <c r="Z37" s="75"/>
      <c r="AA37" s="75"/>
      <c r="AB37" s="73"/>
      <c r="AC37" s="73"/>
      <c r="AD37" s="73"/>
      <c r="AE37" s="73"/>
      <c r="AF37" s="75"/>
      <c r="AG37" s="75"/>
      <c r="AH37" s="75"/>
      <c r="AI37" s="75"/>
      <c r="AJ37" s="73"/>
      <c r="AK37" s="73"/>
      <c r="AL37" s="75"/>
      <c r="AM37" s="86"/>
      <c r="AN37" s="258">
        <f t="shared" si="4"/>
      </c>
      <c r="AO37" s="258">
        <f t="shared" si="5"/>
      </c>
      <c r="AP37" s="258">
        <f t="shared" si="6"/>
      </c>
      <c r="AQ37" s="258">
        <f t="shared" si="7"/>
      </c>
    </row>
    <row r="38" spans="2:43" ht="12.75">
      <c r="B38" s="102">
        <v>11</v>
      </c>
      <c r="C38" s="53"/>
      <c r="D38" s="45">
        <f>'Р.I. Обслужено'!H43</f>
        <v>0</v>
      </c>
      <c r="E38" s="45">
        <f>G38+I38+K38+M38+O38+Q38+S38+U38</f>
        <v>0</v>
      </c>
      <c r="F38" s="34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85"/>
      <c r="V38" s="91"/>
      <c r="W38" s="72">
        <f>Y38+AA38+AC38+AE38+AG38+AI38+AK38+AM38</f>
        <v>0</v>
      </c>
      <c r="X38" s="75"/>
      <c r="Y38" s="75"/>
      <c r="Z38" s="75"/>
      <c r="AA38" s="75"/>
      <c r="AB38" s="73"/>
      <c r="AC38" s="73"/>
      <c r="AD38" s="73"/>
      <c r="AE38" s="73"/>
      <c r="AF38" s="75"/>
      <c r="AG38" s="75"/>
      <c r="AH38" s="75"/>
      <c r="AI38" s="75"/>
      <c r="AJ38" s="73"/>
      <c r="AK38" s="73"/>
      <c r="AL38" s="75"/>
      <c r="AM38" s="86"/>
      <c r="AN38" s="258">
        <f t="shared" si="4"/>
      </c>
      <c r="AO38" s="258">
        <f t="shared" si="5"/>
      </c>
      <c r="AP38" s="258">
        <f t="shared" si="6"/>
      </c>
      <c r="AQ38" s="258">
        <f t="shared" si="7"/>
      </c>
    </row>
    <row r="39" spans="2:43" ht="13.5" thickBot="1">
      <c r="B39" s="111">
        <v>12</v>
      </c>
      <c r="C39" s="112"/>
      <c r="D39" s="45">
        <f>'Р.I. Обслужено'!H48</f>
        <v>0</v>
      </c>
      <c r="E39" s="87">
        <f>G39+I39+K39+M39+O39+Q39+S39+U39</f>
        <v>0</v>
      </c>
      <c r="F39" s="342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9"/>
      <c r="V39" s="92"/>
      <c r="W39" s="93">
        <f>Y39+AA39+AC39+AE39+AG39+AI39+AK39+AM39</f>
        <v>0</v>
      </c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5"/>
      <c r="AN39" s="258">
        <f t="shared" si="4"/>
      </c>
      <c r="AO39" s="258">
        <f t="shared" si="5"/>
      </c>
      <c r="AP39" s="258">
        <f t="shared" si="6"/>
      </c>
      <c r="AQ39" s="258">
        <f t="shared" si="7"/>
      </c>
    </row>
    <row r="40" spans="6:7" ht="12.75">
      <c r="F40" s="14"/>
      <c r="G40" s="14"/>
    </row>
    <row r="41" spans="2:74" ht="25.5" customHeight="1">
      <c r="B41" s="473" t="s">
        <v>261</v>
      </c>
      <c r="C41" s="456" t="s">
        <v>76</v>
      </c>
      <c r="D41" s="456"/>
      <c r="E41" s="456"/>
      <c r="F41" s="268" t="str">
        <f>IF(AND(SUM(F11:F25)=0,F10=0),"",IF(AND(F10&lt;=SUM(F11:F25),F10&gt;=MAX(F11:F25)),"да",IF(AND(COUNTIF(F11:F25,"&gt;0")=1,SUM(F11:F25)=F10),"Да"," не верно")))</f>
        <v>да</v>
      </c>
      <c r="G41" s="268" t="str">
        <f aca="true" t="shared" si="10" ref="G41:AM41">IF(AND(SUM(G11:G25)=0,G10=0),"",IF(AND(G10&lt;=SUM(G11:G25),G10&gt;=MAX(G11:G25)),"да",IF(AND(COUNTIF(G11:G25,"&gt;0")=1,SUM(G11:G25)=G10),"Да"," не верно")))</f>
        <v>да</v>
      </c>
      <c r="H41" s="268" t="str">
        <f t="shared" si="10"/>
        <v>да</v>
      </c>
      <c r="I41" s="268" t="str">
        <f t="shared" si="10"/>
        <v>да</v>
      </c>
      <c r="J41" s="268" t="str">
        <f t="shared" si="10"/>
        <v>да</v>
      </c>
      <c r="K41" s="268" t="str">
        <f t="shared" si="10"/>
        <v>да</v>
      </c>
      <c r="L41" s="268" t="str">
        <f t="shared" si="10"/>
        <v>да</v>
      </c>
      <c r="M41" s="268" t="str">
        <f t="shared" si="10"/>
        <v>да</v>
      </c>
      <c r="N41" s="268" t="str">
        <f t="shared" si="10"/>
        <v>да</v>
      </c>
      <c r="O41" s="268" t="str">
        <f t="shared" si="10"/>
        <v>да</v>
      </c>
      <c r="P41" s="268" t="str">
        <f t="shared" si="10"/>
        <v>да</v>
      </c>
      <c r="Q41" s="268" t="str">
        <f t="shared" si="10"/>
        <v>да</v>
      </c>
      <c r="R41" s="268" t="str">
        <f t="shared" si="10"/>
        <v>да</v>
      </c>
      <c r="S41" s="268" t="str">
        <f t="shared" si="10"/>
        <v>да</v>
      </c>
      <c r="T41" s="268" t="str">
        <f t="shared" si="10"/>
        <v>да</v>
      </c>
      <c r="U41" s="268" t="str">
        <f t="shared" si="10"/>
        <v>да</v>
      </c>
      <c r="V41" s="268" t="str">
        <f t="shared" si="10"/>
        <v>да</v>
      </c>
      <c r="W41" s="268" t="str">
        <f t="shared" si="10"/>
        <v>да</v>
      </c>
      <c r="X41" s="268">
        <f t="shared" si="10"/>
      </c>
      <c r="Y41" s="268">
        <f t="shared" si="10"/>
      </c>
      <c r="Z41" s="268">
        <f t="shared" si="10"/>
      </c>
      <c r="AA41" s="268">
        <f t="shared" si="10"/>
      </c>
      <c r="AB41" s="268">
        <f t="shared" si="10"/>
      </c>
      <c r="AC41" s="268">
        <f t="shared" si="10"/>
      </c>
      <c r="AD41" s="268">
        <f t="shared" si="10"/>
      </c>
      <c r="AE41" s="268">
        <f t="shared" si="10"/>
      </c>
      <c r="AF41" s="268">
        <f t="shared" si="10"/>
      </c>
      <c r="AG41" s="268">
        <f t="shared" si="10"/>
      </c>
      <c r="AH41" s="268">
        <f t="shared" si="10"/>
      </c>
      <c r="AI41" s="268">
        <f t="shared" si="10"/>
      </c>
      <c r="AJ41" s="268">
        <f t="shared" si="10"/>
      </c>
      <c r="AK41" s="268">
        <f t="shared" si="10"/>
      </c>
      <c r="AL41" s="268" t="str">
        <f t="shared" si="10"/>
        <v>да</v>
      </c>
      <c r="AM41" s="268" t="str">
        <f t="shared" si="10"/>
        <v>да</v>
      </c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</row>
    <row r="42" spans="2:74" ht="27" customHeight="1">
      <c r="B42" s="473"/>
      <c r="C42" s="456" t="s">
        <v>77</v>
      </c>
      <c r="D42" s="456"/>
      <c r="E42" s="456"/>
      <c r="F42" s="268">
        <f>IF(SUM(F10:F25)&gt;0,SUM(F11:F25)-F10,"")</f>
        <v>0</v>
      </c>
      <c r="G42" s="268">
        <f>IF(SUM(G10:G25)&gt;0,SUM(G11:G25)-G10,"")</f>
        <v>0</v>
      </c>
      <c r="H42" s="268">
        <f>IF(SUM(H10:H25)&gt;0,SUM(H11:H25)-H10,"")</f>
        <v>0</v>
      </c>
      <c r="I42" s="268">
        <f aca="true" t="shared" si="11" ref="I42:AM42">IF(SUM(I10:I25)&gt;0,SUM(I11:I25)-I10,"")</f>
        <v>0</v>
      </c>
      <c r="J42" s="268">
        <f t="shared" si="11"/>
        <v>0</v>
      </c>
      <c r="K42" s="268">
        <f t="shared" si="11"/>
        <v>0</v>
      </c>
      <c r="L42" s="268">
        <f t="shared" si="11"/>
        <v>0</v>
      </c>
      <c r="M42" s="268">
        <f t="shared" si="11"/>
        <v>0</v>
      </c>
      <c r="N42" s="268">
        <f t="shared" si="11"/>
        <v>0</v>
      </c>
      <c r="O42" s="268">
        <f t="shared" si="11"/>
        <v>0</v>
      </c>
      <c r="P42" s="268">
        <f t="shared" si="11"/>
        <v>0</v>
      </c>
      <c r="Q42" s="268">
        <f t="shared" si="11"/>
        <v>0</v>
      </c>
      <c r="R42" s="268">
        <f t="shared" si="11"/>
        <v>0</v>
      </c>
      <c r="S42" s="268">
        <f t="shared" si="11"/>
        <v>0</v>
      </c>
      <c r="T42" s="268">
        <f t="shared" si="11"/>
        <v>133</v>
      </c>
      <c r="U42" s="268">
        <f t="shared" si="11"/>
        <v>0</v>
      </c>
      <c r="V42" s="268">
        <f t="shared" si="11"/>
        <v>0</v>
      </c>
      <c r="W42" s="268">
        <f t="shared" si="11"/>
        <v>0</v>
      </c>
      <c r="X42" s="268">
        <f t="shared" si="11"/>
      </c>
      <c r="Y42" s="268">
        <f t="shared" si="11"/>
      </c>
      <c r="Z42" s="268">
        <f t="shared" si="11"/>
      </c>
      <c r="AA42" s="268">
        <f t="shared" si="11"/>
      </c>
      <c r="AB42" s="268">
        <f t="shared" si="11"/>
      </c>
      <c r="AC42" s="268">
        <f t="shared" si="11"/>
      </c>
      <c r="AD42" s="268">
        <f t="shared" si="11"/>
      </c>
      <c r="AE42" s="268">
        <f t="shared" si="11"/>
      </c>
      <c r="AF42" s="268">
        <f t="shared" si="11"/>
      </c>
      <c r="AG42" s="268">
        <f t="shared" si="11"/>
      </c>
      <c r="AH42" s="268">
        <f t="shared" si="11"/>
      </c>
      <c r="AI42" s="268">
        <f t="shared" si="11"/>
      </c>
      <c r="AJ42" s="268">
        <f t="shared" si="11"/>
      </c>
      <c r="AK42" s="268">
        <f t="shared" si="11"/>
      </c>
      <c r="AL42" s="268">
        <f t="shared" si="11"/>
        <v>0</v>
      </c>
      <c r="AM42" s="268">
        <f t="shared" si="11"/>
        <v>0</v>
      </c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</row>
    <row r="43" spans="2:74" ht="26.25" customHeight="1">
      <c r="B43" s="473"/>
      <c r="C43" s="456" t="s">
        <v>78</v>
      </c>
      <c r="D43" s="456"/>
      <c r="E43" s="456"/>
      <c r="F43" s="268">
        <f>IF(SUM(F26:F39)=0,"",IF(AND(SUM(F26:F39)&gt;0,F10=0),"да","не верно"))</f>
      </c>
      <c r="G43" s="268">
        <f>IF(SUM(G26:G39)=0,"",IF(AND(SUM(G26:G39)&gt;0,G10=0),"да","не верно"))</f>
      </c>
      <c r="H43" s="268">
        <f>IF(SUM(H26:H39)=0,"",IF(AND(SUM(H26:H39)&gt;0,H10=0),"да","не верно"))</f>
      </c>
      <c r="I43" s="268">
        <f aca="true" t="shared" si="12" ref="I43:AM43">IF(SUM(I26:I39)=0,"",IF(AND(SUM(I26:I39)&gt;0,I10=0),"да","не верно"))</f>
      </c>
      <c r="J43" s="268">
        <f t="shared" si="12"/>
      </c>
      <c r="K43" s="268">
        <f t="shared" si="12"/>
      </c>
      <c r="L43" s="268">
        <f t="shared" si="12"/>
      </c>
      <c r="M43" s="268">
        <f t="shared" si="12"/>
      </c>
      <c r="N43" s="268">
        <f t="shared" si="12"/>
      </c>
      <c r="O43" s="268">
        <f t="shared" si="12"/>
      </c>
      <c r="P43" s="268">
        <f t="shared" si="12"/>
      </c>
      <c r="Q43" s="268">
        <f t="shared" si="12"/>
      </c>
      <c r="R43" s="268">
        <f t="shared" si="12"/>
      </c>
      <c r="S43" s="268">
        <f t="shared" si="12"/>
      </c>
      <c r="T43" s="268">
        <f t="shared" si="12"/>
      </c>
      <c r="U43" s="268">
        <f t="shared" si="12"/>
      </c>
      <c r="V43" s="268">
        <f t="shared" si="12"/>
      </c>
      <c r="W43" s="268">
        <f t="shared" si="12"/>
      </c>
      <c r="X43" s="268">
        <f t="shared" si="12"/>
      </c>
      <c r="Y43" s="268">
        <f t="shared" si="12"/>
      </c>
      <c r="Z43" s="268">
        <f t="shared" si="12"/>
      </c>
      <c r="AA43" s="268">
        <f t="shared" si="12"/>
      </c>
      <c r="AB43" s="268">
        <f t="shared" si="12"/>
      </c>
      <c r="AC43" s="268">
        <f t="shared" si="12"/>
      </c>
      <c r="AD43" s="268">
        <f t="shared" si="12"/>
      </c>
      <c r="AE43" s="268">
        <f t="shared" si="12"/>
      </c>
      <c r="AF43" s="268">
        <f t="shared" si="12"/>
      </c>
      <c r="AG43" s="268">
        <f t="shared" si="12"/>
      </c>
      <c r="AH43" s="268">
        <f t="shared" si="12"/>
      </c>
      <c r="AI43" s="268">
        <f t="shared" si="12"/>
      </c>
      <c r="AJ43" s="268">
        <f t="shared" si="12"/>
      </c>
      <c r="AK43" s="268">
        <f t="shared" si="12"/>
      </c>
      <c r="AL43" s="268">
        <f t="shared" si="12"/>
      </c>
      <c r="AM43" s="268">
        <f t="shared" si="12"/>
      </c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</row>
    <row r="44" spans="6:7" ht="16.5" customHeight="1">
      <c r="F44" s="14"/>
      <c r="G44" s="14"/>
    </row>
    <row r="45" spans="6:7" ht="12.75">
      <c r="F45" s="14"/>
      <c r="G45" s="14"/>
    </row>
    <row r="46" spans="6:7" ht="12.75">
      <c r="F46" s="14"/>
      <c r="G46" s="14"/>
    </row>
    <row r="47" spans="6:7" ht="12.75">
      <c r="F47" s="14"/>
      <c r="G47" s="14"/>
    </row>
    <row r="48" spans="6:7" ht="12.75">
      <c r="F48" s="14"/>
      <c r="G48" s="14"/>
    </row>
    <row r="49" spans="6:7" ht="12.75">
      <c r="F49" s="14"/>
      <c r="G49" s="14"/>
    </row>
    <row r="50" spans="6:7" ht="12.75">
      <c r="F50" s="14"/>
      <c r="G50" s="14"/>
    </row>
    <row r="51" spans="6:7" ht="12.75">
      <c r="F51" s="14"/>
      <c r="G51" s="14"/>
    </row>
    <row r="52" spans="6:7" ht="12.75">
      <c r="F52" s="14"/>
      <c r="G52" s="14"/>
    </row>
    <row r="53" spans="6:7" ht="12.75">
      <c r="F53" s="14"/>
      <c r="G53" s="14"/>
    </row>
    <row r="54" spans="6:7" ht="12.75">
      <c r="F54" s="14"/>
      <c r="G54" s="14"/>
    </row>
    <row r="55" spans="6:7" ht="12.75">
      <c r="F55" s="14"/>
      <c r="G55" s="14"/>
    </row>
    <row r="56" spans="6:7" ht="12.75">
      <c r="F56" s="14"/>
      <c r="G56" s="14"/>
    </row>
    <row r="57" spans="6:7" ht="12.75">
      <c r="F57" s="14"/>
      <c r="G57" s="14"/>
    </row>
    <row r="58" spans="6:7" ht="12.75">
      <c r="F58" s="14"/>
      <c r="G58" s="14"/>
    </row>
    <row r="62" ht="9.75" customHeight="1"/>
    <row r="63" spans="6:16" ht="0.75" customHeight="1" hidden="1" thickBot="1">
      <c r="F63" s="6"/>
      <c r="G63" s="6">
        <v>24</v>
      </c>
      <c r="H63" s="6"/>
      <c r="I63" s="6">
        <v>26</v>
      </c>
      <c r="J63" s="6"/>
      <c r="K63" s="6">
        <v>28</v>
      </c>
      <c r="L63" s="6"/>
      <c r="M63" s="6">
        <v>30</v>
      </c>
      <c r="N63" s="6"/>
      <c r="O63" s="6">
        <v>32</v>
      </c>
      <c r="P63" s="56"/>
    </row>
    <row r="64" spans="7:15" ht="12.75" hidden="1">
      <c r="G64" s="1" t="e">
        <f>#REF!</f>
        <v>#REF!</v>
      </c>
      <c r="I64" s="1" t="e">
        <f>#REF!</f>
        <v>#REF!</v>
      </c>
      <c r="K64" s="1" t="e">
        <f>#REF!</f>
        <v>#REF!</v>
      </c>
      <c r="M64" s="1" t="e">
        <f>#REF!</f>
        <v>#REF!</v>
      </c>
      <c r="O64" s="1" t="e">
        <f>#REF!</f>
        <v>#REF!</v>
      </c>
    </row>
    <row r="65" spans="7:15" ht="12.75" hidden="1">
      <c r="G65" s="1" t="e">
        <f>#REF!</f>
        <v>#REF!</v>
      </c>
      <c r="I65" s="1" t="e">
        <f>#REF!</f>
        <v>#REF!</v>
      </c>
      <c r="K65" s="1" t="e">
        <f>#REF!</f>
        <v>#REF!</v>
      </c>
      <c r="M65" s="1" t="e">
        <f>#REF!</f>
        <v>#REF!</v>
      </c>
      <c r="O65" s="1" t="e">
        <f>#REF!</f>
        <v>#REF!</v>
      </c>
    </row>
    <row r="66" spans="7:15" ht="12.75" hidden="1">
      <c r="G66" s="1" t="e">
        <f>#REF!</f>
        <v>#REF!</v>
      </c>
      <c r="I66" s="1" t="e">
        <f>#REF!</f>
        <v>#REF!</v>
      </c>
      <c r="K66" s="1" t="e">
        <f>#REF!</f>
        <v>#REF!</v>
      </c>
      <c r="M66" s="1" t="e">
        <f>#REF!</f>
        <v>#REF!</v>
      </c>
      <c r="O66" s="1" t="e">
        <f>#REF!</f>
        <v>#REF!</v>
      </c>
    </row>
    <row r="67" spans="7:15" ht="12.75" hidden="1">
      <c r="G67" s="1" t="e">
        <f>#REF!</f>
        <v>#REF!</v>
      </c>
      <c r="I67" s="1" t="e">
        <f>#REF!</f>
        <v>#REF!</v>
      </c>
      <c r="K67" s="1" t="e">
        <f>#REF!</f>
        <v>#REF!</v>
      </c>
      <c r="M67" s="1" t="e">
        <f>#REF!</f>
        <v>#REF!</v>
      </c>
      <c r="O67" s="1" t="e">
        <f>#REF!</f>
        <v>#REF!</v>
      </c>
    </row>
    <row r="68" spans="7:15" ht="12.75" hidden="1">
      <c r="G68" s="1" t="e">
        <f>#REF!</f>
        <v>#REF!</v>
      </c>
      <c r="I68" s="1" t="e">
        <f>#REF!</f>
        <v>#REF!</v>
      </c>
      <c r="K68" s="1" t="e">
        <f>#REF!</f>
        <v>#REF!</v>
      </c>
      <c r="M68" s="1" t="e">
        <f>#REF!</f>
        <v>#REF!</v>
      </c>
      <c r="O68" s="1" t="e">
        <f>#REF!</f>
        <v>#REF!</v>
      </c>
    </row>
    <row r="69" spans="7:15" ht="12.75" hidden="1">
      <c r="G69" s="1" t="e">
        <f>#REF!</f>
        <v>#REF!</v>
      </c>
      <c r="I69" s="1" t="e">
        <f>#REF!</f>
        <v>#REF!</v>
      </c>
      <c r="K69" s="1" t="e">
        <f>#REF!</f>
        <v>#REF!</v>
      </c>
      <c r="M69" s="1" t="e">
        <f>#REF!</f>
        <v>#REF!</v>
      </c>
      <c r="O69" s="1" t="e">
        <f>#REF!</f>
        <v>#REF!</v>
      </c>
    </row>
    <row r="70" spans="7:15" ht="12.75" hidden="1">
      <c r="G70" s="1" t="e">
        <f>#REF!</f>
        <v>#REF!</v>
      </c>
      <c r="I70" s="1" t="e">
        <f>#REF!</f>
        <v>#REF!</v>
      </c>
      <c r="K70" s="1" t="e">
        <f>#REF!</f>
        <v>#REF!</v>
      </c>
      <c r="M70" s="1" t="e">
        <f>#REF!</f>
        <v>#REF!</v>
      </c>
      <c r="O70" s="1" t="e">
        <f>#REF!</f>
        <v>#REF!</v>
      </c>
    </row>
    <row r="71" spans="7:15" ht="12.75" hidden="1">
      <c r="G71" s="1" t="e">
        <f>#REF!</f>
        <v>#REF!</v>
      </c>
      <c r="I71" s="1" t="e">
        <f>#REF!</f>
        <v>#REF!</v>
      </c>
      <c r="K71" s="1" t="e">
        <f>#REF!</f>
        <v>#REF!</v>
      </c>
      <c r="M71" s="1" t="e">
        <f>#REF!</f>
        <v>#REF!</v>
      </c>
      <c r="O71" s="1" t="e">
        <f>#REF!</f>
        <v>#REF!</v>
      </c>
    </row>
    <row r="72" spans="7:15" ht="12.75" hidden="1">
      <c r="G72" s="1" t="e">
        <f>#REF!</f>
        <v>#REF!</v>
      </c>
      <c r="I72" s="1" t="e">
        <f>#REF!</f>
        <v>#REF!</v>
      </c>
      <c r="K72" s="1" t="e">
        <f>#REF!</f>
        <v>#REF!</v>
      </c>
      <c r="M72" s="1" t="e">
        <f>#REF!</f>
        <v>#REF!</v>
      </c>
      <c r="O72" s="1" t="e">
        <f>#REF!</f>
        <v>#REF!</v>
      </c>
    </row>
    <row r="73" spans="7:15" ht="12.75" hidden="1">
      <c r="G73" s="1" t="e">
        <f>#REF!</f>
        <v>#REF!</v>
      </c>
      <c r="I73" s="1" t="e">
        <f>#REF!</f>
        <v>#REF!</v>
      </c>
      <c r="K73" s="1" t="e">
        <f>#REF!</f>
        <v>#REF!</v>
      </c>
      <c r="M73" s="1" t="e">
        <f>#REF!</f>
        <v>#REF!</v>
      </c>
      <c r="O73" s="1" t="e">
        <f>#REF!</f>
        <v>#REF!</v>
      </c>
    </row>
    <row r="74" spans="7:15" ht="12.75" hidden="1">
      <c r="G74" s="1" t="e">
        <f>#REF!</f>
        <v>#REF!</v>
      </c>
      <c r="I74" s="1" t="e">
        <f>#REF!</f>
        <v>#REF!</v>
      </c>
      <c r="K74" s="1" t="e">
        <f>#REF!</f>
        <v>#REF!</v>
      </c>
      <c r="M74" s="1" t="e">
        <f>#REF!</f>
        <v>#REF!</v>
      </c>
      <c r="O74" s="1" t="e">
        <f>#REF!</f>
        <v>#REF!</v>
      </c>
    </row>
    <row r="75" spans="7:15" ht="12.75" hidden="1">
      <c r="G75" s="1" t="e">
        <f>#REF!</f>
        <v>#REF!</v>
      </c>
      <c r="I75" s="1" t="e">
        <f>#REF!</f>
        <v>#REF!</v>
      </c>
      <c r="K75" s="1" t="e">
        <f>#REF!</f>
        <v>#REF!</v>
      </c>
      <c r="M75" s="1" t="e">
        <f>#REF!</f>
        <v>#REF!</v>
      </c>
      <c r="O75" s="1" t="e">
        <f>#REF!</f>
        <v>#REF!</v>
      </c>
    </row>
    <row r="76" spans="7:15" ht="12.75" hidden="1">
      <c r="G76" s="1" t="e">
        <f>#REF!</f>
        <v>#REF!</v>
      </c>
      <c r="I76" s="1" t="e">
        <f>#REF!</f>
        <v>#REF!</v>
      </c>
      <c r="K76" s="1" t="e">
        <f>#REF!</f>
        <v>#REF!</v>
      </c>
      <c r="M76" s="1" t="e">
        <f>#REF!</f>
        <v>#REF!</v>
      </c>
      <c r="O76" s="1" t="e">
        <f>#REF!</f>
        <v>#REF!</v>
      </c>
    </row>
    <row r="77" spans="7:15" ht="12.75" hidden="1">
      <c r="G77" s="1" t="e">
        <f>#REF!</f>
        <v>#REF!</v>
      </c>
      <c r="I77" s="1" t="e">
        <f>#REF!</f>
        <v>#REF!</v>
      </c>
      <c r="K77" s="1" t="e">
        <f>#REF!</f>
        <v>#REF!</v>
      </c>
      <c r="M77" s="1" t="e">
        <f>#REF!</f>
        <v>#REF!</v>
      </c>
      <c r="O77" s="1" t="e">
        <f>#REF!</f>
        <v>#REF!</v>
      </c>
    </row>
    <row r="78" spans="7:15" ht="12.75" hidden="1">
      <c r="G78" s="1" t="e">
        <f>#REF!</f>
        <v>#REF!</v>
      </c>
      <c r="I78" s="1" t="e">
        <f>#REF!</f>
        <v>#REF!</v>
      </c>
      <c r="K78" s="1" t="e">
        <f>#REF!</f>
        <v>#REF!</v>
      </c>
      <c r="M78" s="1" t="e">
        <f>#REF!</f>
        <v>#REF!</v>
      </c>
      <c r="O78" s="1" t="e">
        <f>#REF!</f>
        <v>#REF!</v>
      </c>
    </row>
    <row r="79" spans="7:15" ht="12.75" hidden="1">
      <c r="G79" s="1" t="e">
        <f>#REF!</f>
        <v>#REF!</v>
      </c>
      <c r="I79" s="1" t="e">
        <f>#REF!</f>
        <v>#REF!</v>
      </c>
      <c r="K79" s="1" t="e">
        <f>#REF!</f>
        <v>#REF!</v>
      </c>
      <c r="M79" s="1" t="e">
        <f>#REF!</f>
        <v>#REF!</v>
      </c>
      <c r="O79" s="1" t="e">
        <f>#REF!</f>
        <v>#REF!</v>
      </c>
    </row>
    <row r="80" spans="7:15" ht="12.75" hidden="1">
      <c r="G80" s="1" t="e">
        <f>#REF!</f>
        <v>#REF!</v>
      </c>
      <c r="I80" s="1" t="e">
        <f>#REF!</f>
        <v>#REF!</v>
      </c>
      <c r="K80" s="1" t="e">
        <f>#REF!</f>
        <v>#REF!</v>
      </c>
      <c r="M80" s="1" t="e">
        <f>#REF!</f>
        <v>#REF!</v>
      </c>
      <c r="O80" s="1" t="e">
        <f>#REF!</f>
        <v>#REF!</v>
      </c>
    </row>
    <row r="81" spans="7:15" ht="12.75" hidden="1">
      <c r="G81" s="1" t="e">
        <f>#REF!</f>
        <v>#REF!</v>
      </c>
      <c r="I81" s="1" t="e">
        <f>#REF!</f>
        <v>#REF!</v>
      </c>
      <c r="K81" s="1" t="e">
        <f>#REF!</f>
        <v>#REF!</v>
      </c>
      <c r="M81" s="1" t="e">
        <f>#REF!</f>
        <v>#REF!</v>
      </c>
      <c r="O81" s="1" t="e">
        <f>#REF!</f>
        <v>#REF!</v>
      </c>
    </row>
    <row r="82" spans="7:15" ht="12.75" hidden="1">
      <c r="G82" s="1" t="e">
        <f>#REF!</f>
        <v>#REF!</v>
      </c>
      <c r="I82" s="1" t="e">
        <f>#REF!</f>
        <v>#REF!</v>
      </c>
      <c r="K82" s="1" t="e">
        <f>#REF!</f>
        <v>#REF!</v>
      </c>
      <c r="M82" s="1" t="e">
        <f>#REF!</f>
        <v>#REF!</v>
      </c>
      <c r="O82" s="1" t="e">
        <f>#REF!</f>
        <v>#REF!</v>
      </c>
    </row>
    <row r="83" spans="7:15" ht="12.75" hidden="1">
      <c r="G83" s="1" t="e">
        <f>#REF!</f>
        <v>#REF!</v>
      </c>
      <c r="I83" s="1" t="e">
        <f>#REF!</f>
        <v>#REF!</v>
      </c>
      <c r="K83" s="1" t="e">
        <f>#REF!</f>
        <v>#REF!</v>
      </c>
      <c r="M83" s="1" t="e">
        <f>#REF!</f>
        <v>#REF!</v>
      </c>
      <c r="O83" s="1" t="e">
        <f>#REF!</f>
        <v>#REF!</v>
      </c>
    </row>
    <row r="84" spans="7:15" ht="12.75" hidden="1">
      <c r="G84" s="1" t="e">
        <f>#REF!</f>
        <v>#REF!</v>
      </c>
      <c r="I84" s="1" t="e">
        <f>#REF!</f>
        <v>#REF!</v>
      </c>
      <c r="K84" s="1" t="e">
        <f>#REF!</f>
        <v>#REF!</v>
      </c>
      <c r="M84" s="1" t="e">
        <f>#REF!</f>
        <v>#REF!</v>
      </c>
      <c r="O84" s="1" t="e">
        <f>#REF!</f>
        <v>#REF!</v>
      </c>
    </row>
    <row r="85" spans="7:15" ht="12.75" hidden="1">
      <c r="G85" s="1" t="e">
        <f>#REF!</f>
        <v>#REF!</v>
      </c>
      <c r="I85" s="1" t="e">
        <f>#REF!</f>
        <v>#REF!</v>
      </c>
      <c r="K85" s="1" t="e">
        <f>#REF!</f>
        <v>#REF!</v>
      </c>
      <c r="M85" s="1" t="e">
        <f>#REF!</f>
        <v>#REF!</v>
      </c>
      <c r="O85" s="1" t="e">
        <f>#REF!</f>
        <v>#REF!</v>
      </c>
    </row>
    <row r="86" spans="7:15" ht="12.75" hidden="1">
      <c r="G86" s="1" t="e">
        <f>#REF!</f>
        <v>#REF!</v>
      </c>
      <c r="I86" s="1" t="e">
        <f>#REF!</f>
        <v>#REF!</v>
      </c>
      <c r="K86" s="1" t="e">
        <f>#REF!</f>
        <v>#REF!</v>
      </c>
      <c r="M86" s="1" t="e">
        <f>#REF!</f>
        <v>#REF!</v>
      </c>
      <c r="O86" s="1" t="e">
        <f>#REF!</f>
        <v>#REF!</v>
      </c>
    </row>
    <row r="87" spans="7:15" ht="12.75" hidden="1">
      <c r="G87" s="1" t="e">
        <f>#REF!</f>
        <v>#REF!</v>
      </c>
      <c r="I87" s="1" t="e">
        <f>#REF!</f>
        <v>#REF!</v>
      </c>
      <c r="K87" s="1" t="e">
        <f>#REF!</f>
        <v>#REF!</v>
      </c>
      <c r="M87" s="1" t="e">
        <f>#REF!</f>
        <v>#REF!</v>
      </c>
      <c r="O87" s="1" t="e">
        <f>#REF!</f>
        <v>#REF!</v>
      </c>
    </row>
    <row r="88" spans="7:15" ht="12.75" hidden="1">
      <c r="G88" s="1" t="e">
        <f>#REF!</f>
        <v>#REF!</v>
      </c>
      <c r="I88" s="1" t="e">
        <f>#REF!</f>
        <v>#REF!</v>
      </c>
      <c r="K88" s="1" t="e">
        <f>#REF!</f>
        <v>#REF!</v>
      </c>
      <c r="M88" s="1" t="e">
        <f>#REF!</f>
        <v>#REF!</v>
      </c>
      <c r="O88" s="1" t="e">
        <f>#REF!</f>
        <v>#REF!</v>
      </c>
    </row>
    <row r="89" spans="7:15" ht="12.75" hidden="1">
      <c r="G89" s="1" t="e">
        <f>#REF!</f>
        <v>#REF!</v>
      </c>
      <c r="I89" s="1" t="e">
        <f>#REF!</f>
        <v>#REF!</v>
      </c>
      <c r="K89" s="1" t="e">
        <f>#REF!</f>
        <v>#REF!</v>
      </c>
      <c r="M89" s="1" t="e">
        <f>#REF!</f>
        <v>#REF!</v>
      </c>
      <c r="O89" s="1" t="e">
        <f>#REF!</f>
        <v>#REF!</v>
      </c>
    </row>
    <row r="90" spans="7:15" ht="12.75" hidden="1">
      <c r="G90" s="1" t="e">
        <f>#REF!</f>
        <v>#REF!</v>
      </c>
      <c r="I90" s="1" t="e">
        <f>#REF!</f>
        <v>#REF!</v>
      </c>
      <c r="K90" s="1" t="e">
        <f>#REF!</f>
        <v>#REF!</v>
      </c>
      <c r="M90" s="1" t="e">
        <f>#REF!</f>
        <v>#REF!</v>
      </c>
      <c r="O90" s="1" t="e">
        <f>#REF!</f>
        <v>#REF!</v>
      </c>
    </row>
    <row r="91" spans="7:15" ht="12.75" hidden="1">
      <c r="G91" s="1" t="e">
        <f>#REF!</f>
        <v>#REF!</v>
      </c>
      <c r="I91" s="1" t="e">
        <f>#REF!</f>
        <v>#REF!</v>
      </c>
      <c r="K91" s="1" t="e">
        <f>#REF!</f>
        <v>#REF!</v>
      </c>
      <c r="M91" s="1" t="e">
        <f>#REF!</f>
        <v>#REF!</v>
      </c>
      <c r="O91" s="1" t="e">
        <f>#REF!</f>
        <v>#REF!</v>
      </c>
    </row>
    <row r="92" spans="7:15" ht="12.75" hidden="1">
      <c r="G92" s="1" t="e">
        <f>#REF!</f>
        <v>#REF!</v>
      </c>
      <c r="I92" s="1" t="e">
        <f>#REF!</f>
        <v>#REF!</v>
      </c>
      <c r="K92" s="1" t="e">
        <f>#REF!</f>
        <v>#REF!</v>
      </c>
      <c r="M92" s="1" t="e">
        <f>#REF!</f>
        <v>#REF!</v>
      </c>
      <c r="O92" s="1" t="e">
        <f>#REF!</f>
        <v>#REF!</v>
      </c>
    </row>
    <row r="93" spans="7:15" ht="12.75" hidden="1">
      <c r="G93" s="1" t="e">
        <f>#REF!</f>
        <v>#REF!</v>
      </c>
      <c r="I93" s="1" t="e">
        <f>#REF!</f>
        <v>#REF!</v>
      </c>
      <c r="K93" s="1" t="e">
        <f>#REF!</f>
        <v>#REF!</v>
      </c>
      <c r="M93" s="1" t="e">
        <f>#REF!</f>
        <v>#REF!</v>
      </c>
      <c r="O93" s="1" t="e">
        <f>#REF!</f>
        <v>#REF!</v>
      </c>
    </row>
    <row r="94" ht="12.75" hidden="1"/>
    <row r="95" ht="12.75" hidden="1"/>
    <row r="96" ht="12.75" hidden="1"/>
  </sheetData>
  <sheetProtection password="CF6C" sheet="1" selectLockedCells="1"/>
  <mergeCells count="31">
    <mergeCell ref="P7:Q7"/>
    <mergeCell ref="R7:S7"/>
    <mergeCell ref="AD7:AE7"/>
    <mergeCell ref="D7:E7"/>
    <mergeCell ref="X7:Y7"/>
    <mergeCell ref="AL7:AM7"/>
    <mergeCell ref="AP6:AP8"/>
    <mergeCell ref="D6:U6"/>
    <mergeCell ref="AF7:AG7"/>
    <mergeCell ref="N7:O7"/>
    <mergeCell ref="AJ7:AK7"/>
    <mergeCell ref="AN6:AN8"/>
    <mergeCell ref="V7:W7"/>
    <mergeCell ref="AH7:AI7"/>
    <mergeCell ref="B41:B43"/>
    <mergeCell ref="F7:G7"/>
    <mergeCell ref="L7:M7"/>
    <mergeCell ref="B6:B8"/>
    <mergeCell ref="C42:E42"/>
    <mergeCell ref="T7:U7"/>
    <mergeCell ref="C43:E43"/>
    <mergeCell ref="V6:AM6"/>
    <mergeCell ref="C41:E41"/>
    <mergeCell ref="AO6:AO8"/>
    <mergeCell ref="C6:C8"/>
    <mergeCell ref="AQ6:AQ8"/>
    <mergeCell ref="D1:S1"/>
    <mergeCell ref="AB7:AC7"/>
    <mergeCell ref="Z7:AA7"/>
    <mergeCell ref="H7:I7"/>
    <mergeCell ref="J7:K7"/>
  </mergeCells>
  <dataValidations count="1">
    <dataValidation type="whole" operator="greaterThan" allowBlank="1" showInputMessage="1" showErrorMessage="1" errorTitle="Внимание!" error="Вводятся только целые числовые значения больше 0." sqref="X36:AM39 T36:V39 G37:S39">
      <formula1>0</formula1>
    </dataValidation>
  </dataValidations>
  <printOptions horizontalCentered="1"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BV95"/>
  <sheetViews>
    <sheetView zoomScalePageLayoutView="0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2" sqref="F12"/>
    </sheetView>
  </sheetViews>
  <sheetFormatPr defaultColWidth="9.00390625" defaultRowHeight="12.75"/>
  <cols>
    <col min="1" max="1" width="1.25" style="1" customWidth="1"/>
    <col min="2" max="2" width="4.375" style="1" bestFit="1" customWidth="1"/>
    <col min="3" max="3" width="40.25390625" style="1" customWidth="1"/>
    <col min="4" max="39" width="8.75390625" style="1" customWidth="1"/>
    <col min="40" max="40" width="9.375" style="1" customWidth="1"/>
    <col min="41" max="41" width="9.25390625" style="1" customWidth="1"/>
    <col min="42" max="16384" width="9.125" style="1" customWidth="1"/>
  </cols>
  <sheetData>
    <row r="1" spans="4:40" ht="25.5" customHeight="1">
      <c r="D1" s="513" t="s">
        <v>100</v>
      </c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46"/>
      <c r="U1" s="46"/>
      <c r="AN1" s="1" t="s">
        <v>340</v>
      </c>
    </row>
    <row r="2" spans="2:7" ht="4.5" customHeight="1">
      <c r="B2" s="2"/>
      <c r="C2" s="3"/>
      <c r="D2" s="3"/>
      <c r="E2" s="3"/>
      <c r="F2" s="3"/>
      <c r="G2" s="3"/>
    </row>
    <row r="3" spans="2:11" ht="4.5" customHeight="1">
      <c r="B3" s="20"/>
      <c r="C3" s="20"/>
      <c r="D3" s="194"/>
      <c r="E3" s="194"/>
      <c r="F3" s="59"/>
      <c r="G3" s="59"/>
      <c r="H3" s="124"/>
      <c r="I3" s="59"/>
      <c r="J3" s="59"/>
      <c r="K3" s="59"/>
    </row>
    <row r="4" spans="2:11" ht="4.5" customHeight="1">
      <c r="B4" s="20"/>
      <c r="C4" s="20"/>
      <c r="D4" s="61"/>
      <c r="E4" s="61"/>
      <c r="F4" s="59"/>
      <c r="G4" s="59"/>
      <c r="H4" s="60"/>
      <c r="I4" s="60"/>
      <c r="J4" s="60"/>
      <c r="K4" s="60"/>
    </row>
    <row r="5" spans="2:7" ht="3.75" customHeight="1" thickBot="1">
      <c r="B5" s="5"/>
      <c r="C5" s="5"/>
      <c r="D5" s="5"/>
      <c r="E5" s="5"/>
      <c r="F5" s="5"/>
      <c r="G5" s="5"/>
    </row>
    <row r="6" spans="2:43" ht="24.75" customHeight="1">
      <c r="B6" s="520"/>
      <c r="C6" s="537"/>
      <c r="D6" s="528" t="s">
        <v>96</v>
      </c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30"/>
      <c r="V6" s="525" t="s">
        <v>72</v>
      </c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7"/>
      <c r="AN6" s="509" t="s">
        <v>338</v>
      </c>
      <c r="AO6" s="509" t="s">
        <v>339</v>
      </c>
      <c r="AP6" s="509" t="s">
        <v>345</v>
      </c>
      <c r="AQ6" s="509" t="s">
        <v>346</v>
      </c>
    </row>
    <row r="7" spans="2:43" ht="51.75" customHeight="1">
      <c r="B7" s="521"/>
      <c r="C7" s="538"/>
      <c r="D7" s="535" t="s">
        <v>8</v>
      </c>
      <c r="E7" s="536"/>
      <c r="F7" s="514" t="s">
        <v>89</v>
      </c>
      <c r="G7" s="514"/>
      <c r="H7" s="514" t="s">
        <v>43</v>
      </c>
      <c r="I7" s="514"/>
      <c r="J7" s="514" t="s">
        <v>45</v>
      </c>
      <c r="K7" s="514"/>
      <c r="L7" s="514" t="s">
        <v>90</v>
      </c>
      <c r="M7" s="514"/>
      <c r="N7" s="514" t="s">
        <v>44</v>
      </c>
      <c r="O7" s="514"/>
      <c r="P7" s="514" t="s">
        <v>91</v>
      </c>
      <c r="Q7" s="514"/>
      <c r="R7" s="514" t="s">
        <v>46</v>
      </c>
      <c r="S7" s="514"/>
      <c r="T7" s="514" t="s">
        <v>92</v>
      </c>
      <c r="U7" s="539"/>
      <c r="V7" s="532" t="s">
        <v>8</v>
      </c>
      <c r="W7" s="533"/>
      <c r="X7" s="534" t="s">
        <v>89</v>
      </c>
      <c r="Y7" s="511"/>
      <c r="Z7" s="511" t="s">
        <v>43</v>
      </c>
      <c r="AA7" s="511"/>
      <c r="AB7" s="511" t="s">
        <v>45</v>
      </c>
      <c r="AC7" s="511"/>
      <c r="AD7" s="511" t="s">
        <v>90</v>
      </c>
      <c r="AE7" s="511"/>
      <c r="AF7" s="511" t="s">
        <v>44</v>
      </c>
      <c r="AG7" s="511"/>
      <c r="AH7" s="511" t="s">
        <v>91</v>
      </c>
      <c r="AI7" s="511"/>
      <c r="AJ7" s="511" t="s">
        <v>46</v>
      </c>
      <c r="AK7" s="511"/>
      <c r="AL7" s="511" t="s">
        <v>55</v>
      </c>
      <c r="AM7" s="531"/>
      <c r="AN7" s="509"/>
      <c r="AO7" s="509"/>
      <c r="AP7" s="509"/>
      <c r="AQ7" s="509"/>
    </row>
    <row r="8" spans="2:43" ht="25.5">
      <c r="B8" s="521"/>
      <c r="C8" s="538"/>
      <c r="D8" s="109" t="s">
        <v>97</v>
      </c>
      <c r="E8" s="64" t="s">
        <v>98</v>
      </c>
      <c r="F8" s="63" t="s">
        <v>97</v>
      </c>
      <c r="G8" s="64" t="s">
        <v>98</v>
      </c>
      <c r="H8" s="63" t="s">
        <v>97</v>
      </c>
      <c r="I8" s="64" t="s">
        <v>98</v>
      </c>
      <c r="J8" s="63" t="s">
        <v>97</v>
      </c>
      <c r="K8" s="64" t="s">
        <v>98</v>
      </c>
      <c r="L8" s="63" t="s">
        <v>97</v>
      </c>
      <c r="M8" s="64" t="s">
        <v>98</v>
      </c>
      <c r="N8" s="63" t="s">
        <v>97</v>
      </c>
      <c r="O8" s="64" t="s">
        <v>98</v>
      </c>
      <c r="P8" s="63" t="s">
        <v>97</v>
      </c>
      <c r="Q8" s="64" t="s">
        <v>98</v>
      </c>
      <c r="R8" s="63" t="s">
        <v>97</v>
      </c>
      <c r="S8" s="64" t="s">
        <v>98</v>
      </c>
      <c r="T8" s="63" t="s">
        <v>97</v>
      </c>
      <c r="U8" s="110" t="s">
        <v>98</v>
      </c>
      <c r="V8" s="107" t="s">
        <v>97</v>
      </c>
      <c r="W8" s="65" t="s">
        <v>98</v>
      </c>
      <c r="X8" s="66" t="s">
        <v>97</v>
      </c>
      <c r="Y8" s="67" t="s">
        <v>98</v>
      </c>
      <c r="Z8" s="68" t="s">
        <v>97</v>
      </c>
      <c r="AA8" s="67" t="s">
        <v>98</v>
      </c>
      <c r="AB8" s="68" t="s">
        <v>97</v>
      </c>
      <c r="AC8" s="67" t="s">
        <v>98</v>
      </c>
      <c r="AD8" s="68" t="s">
        <v>97</v>
      </c>
      <c r="AE8" s="67" t="s">
        <v>98</v>
      </c>
      <c r="AF8" s="68" t="s">
        <v>97</v>
      </c>
      <c r="AG8" s="67" t="s">
        <v>98</v>
      </c>
      <c r="AH8" s="68" t="s">
        <v>97</v>
      </c>
      <c r="AI8" s="67" t="s">
        <v>98</v>
      </c>
      <c r="AJ8" s="68" t="s">
        <v>97</v>
      </c>
      <c r="AK8" s="67" t="s">
        <v>98</v>
      </c>
      <c r="AL8" s="68" t="s">
        <v>97</v>
      </c>
      <c r="AM8" s="108" t="s">
        <v>98</v>
      </c>
      <c r="AN8" s="509"/>
      <c r="AO8" s="509"/>
      <c r="AP8" s="509"/>
      <c r="AQ8" s="509"/>
    </row>
    <row r="9" spans="2:39" ht="12.75">
      <c r="B9" s="8" t="s">
        <v>31</v>
      </c>
      <c r="C9" s="82" t="s">
        <v>32</v>
      </c>
      <c r="D9" s="8">
        <v>1</v>
      </c>
      <c r="E9" s="47">
        <v>2</v>
      </c>
      <c r="F9" s="47">
        <v>3</v>
      </c>
      <c r="G9" s="47">
        <v>4</v>
      </c>
      <c r="H9" s="47">
        <v>5</v>
      </c>
      <c r="I9" s="47">
        <v>6</v>
      </c>
      <c r="J9" s="47">
        <v>7</v>
      </c>
      <c r="K9" s="47">
        <v>8</v>
      </c>
      <c r="L9" s="47">
        <v>9</v>
      </c>
      <c r="M9" s="47">
        <v>10</v>
      </c>
      <c r="N9" s="47">
        <v>11</v>
      </c>
      <c r="O9" s="47">
        <v>12</v>
      </c>
      <c r="P9" s="47">
        <v>13</v>
      </c>
      <c r="Q9" s="47">
        <v>14</v>
      </c>
      <c r="R9" s="47">
        <v>15</v>
      </c>
      <c r="S9" s="47">
        <v>16</v>
      </c>
      <c r="T9" s="47">
        <v>17</v>
      </c>
      <c r="U9" s="82">
        <v>18</v>
      </c>
      <c r="V9" s="8">
        <v>19</v>
      </c>
      <c r="W9" s="47">
        <v>20</v>
      </c>
      <c r="X9" s="47">
        <v>21</v>
      </c>
      <c r="Y9" s="47">
        <v>22</v>
      </c>
      <c r="Z9" s="47">
        <v>23</v>
      </c>
      <c r="AA9" s="47">
        <v>24</v>
      </c>
      <c r="AB9" s="47">
        <v>25</v>
      </c>
      <c r="AC9" s="47">
        <v>26</v>
      </c>
      <c r="AD9" s="47">
        <v>27</v>
      </c>
      <c r="AE9" s="47">
        <v>28</v>
      </c>
      <c r="AF9" s="47">
        <v>29</v>
      </c>
      <c r="AG9" s="47">
        <v>30</v>
      </c>
      <c r="AH9" s="47">
        <v>31</v>
      </c>
      <c r="AI9" s="47">
        <v>32</v>
      </c>
      <c r="AJ9" s="47">
        <v>33</v>
      </c>
      <c r="AK9" s="47">
        <v>34</v>
      </c>
      <c r="AL9" s="47">
        <v>35</v>
      </c>
      <c r="AM9" s="82">
        <v>36</v>
      </c>
    </row>
    <row r="10" spans="2:43" ht="26.25" customHeight="1">
      <c r="B10" s="96">
        <v>1</v>
      </c>
      <c r="C10" s="97" t="s">
        <v>7</v>
      </c>
      <c r="D10" s="45">
        <f>'Р.I. Обслужено'!I15</f>
        <v>1009</v>
      </c>
      <c r="E10" s="45">
        <f>G10+I10+K10+M10+O10+Q10+S10+U10</f>
        <v>1404</v>
      </c>
      <c r="F10" s="62"/>
      <c r="G10" s="72">
        <f aca="true" t="shared" si="0" ref="G10:U10">SUM(G11:G25)</f>
        <v>0</v>
      </c>
      <c r="H10" s="62"/>
      <c r="I10" s="72">
        <f t="shared" si="0"/>
        <v>0</v>
      </c>
      <c r="J10" s="62"/>
      <c r="K10" s="72">
        <f t="shared" si="0"/>
        <v>0</v>
      </c>
      <c r="L10" s="62"/>
      <c r="M10" s="72">
        <f t="shared" si="0"/>
        <v>0</v>
      </c>
      <c r="N10" s="62"/>
      <c r="O10" s="72">
        <f t="shared" si="0"/>
        <v>0</v>
      </c>
      <c r="P10" s="62"/>
      <c r="Q10" s="72">
        <f t="shared" si="0"/>
        <v>0</v>
      </c>
      <c r="R10" s="62"/>
      <c r="S10" s="72">
        <f t="shared" si="0"/>
        <v>0</v>
      </c>
      <c r="T10" s="62">
        <v>1009</v>
      </c>
      <c r="U10" s="83">
        <f t="shared" si="0"/>
        <v>1404</v>
      </c>
      <c r="V10" s="91">
        <v>6</v>
      </c>
      <c r="W10" s="72">
        <f>Y10+AA10+AC10+AE10+AG10+AI10+AK10+AM10</f>
        <v>248</v>
      </c>
      <c r="X10" s="62"/>
      <c r="Y10" s="72">
        <f aca="true" t="shared" si="1" ref="Y10:AM10">SUM(Y11:Y25)</f>
        <v>0</v>
      </c>
      <c r="Z10" s="62"/>
      <c r="AA10" s="72">
        <f t="shared" si="1"/>
        <v>0</v>
      </c>
      <c r="AB10" s="62"/>
      <c r="AC10" s="72">
        <f t="shared" si="1"/>
        <v>0</v>
      </c>
      <c r="AD10" s="62"/>
      <c r="AE10" s="72">
        <f t="shared" si="1"/>
        <v>0</v>
      </c>
      <c r="AF10" s="62"/>
      <c r="AG10" s="72">
        <f t="shared" si="1"/>
        <v>0</v>
      </c>
      <c r="AH10" s="62"/>
      <c r="AI10" s="72">
        <f t="shared" si="1"/>
        <v>0</v>
      </c>
      <c r="AJ10" s="62"/>
      <c r="AK10" s="72">
        <f t="shared" si="1"/>
        <v>0</v>
      </c>
      <c r="AL10" s="62">
        <v>6</v>
      </c>
      <c r="AM10" s="83">
        <f t="shared" si="1"/>
        <v>248</v>
      </c>
      <c r="AN10" s="258">
        <f>IF(AND(F10&lt;=D10,H10&lt;=D10,J10&lt;=D10,L10&lt;=D10,N10&lt;=D10,P10&lt;=D10,R10&lt;=D10,T10&lt;=D10),"","не верно")</f>
      </c>
      <c r="AO10" s="258">
        <f>IF(AND(X10&lt;=V10,Z10&lt;=V10,AB10&lt;=V10,AD10&lt;=V10,AF10&lt;=V10,AH10&lt;=V10,AJ10&lt;=V10,AL10&lt;=V10),"","не верно")</f>
      </c>
      <c r="AP10" s="258">
        <f>IF(AND(G10&gt;=F10,I10&gt;=H10,K10&gt;=J10,M10&gt;=L10,O10&gt;=N10,Q10&gt;=P10,S10&gt;=R10,U10&gt;=T10),"","не верно")</f>
      </c>
      <c r="AQ10" s="258">
        <f>IF(AND(Y10&gt;=X10,AA10&gt;=Z10,AC10&gt;=AB10,AE10&gt;=AD10,AG10&gt;=AF10,AI10&gt;=AH10,AK10&gt;=AJ10,AM10&gt;=AL10),"","не верно")</f>
      </c>
    </row>
    <row r="11" spans="2:43" ht="24" customHeight="1">
      <c r="B11" s="7" t="s">
        <v>15</v>
      </c>
      <c r="C11" s="98" t="s">
        <v>80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258">
        <f aca="true" t="shared" si="2" ref="AN11:AN41">IF(AND(F11&lt;=D11,H11&lt;=D11,J11&lt;=D11,L11&lt;=D11,N11&lt;=D11,P11&lt;=D11,R11&lt;=D11,T11&lt;=D11),"","не верно")</f>
      </c>
      <c r="AO11" s="258">
        <f aca="true" t="shared" si="3" ref="AO11:AO41">IF(AND(X11&lt;=V11,Z11&lt;=V11,AB11&lt;=V11,AD11&lt;=V11,AF11&lt;=V11,AH11&lt;=V11,AJ11&lt;=V11,AL11&lt;=V11),"","не верно")</f>
      </c>
      <c r="AP11" s="258">
        <f aca="true" t="shared" si="4" ref="AP11:AP41">IF(AND(G11&gt;=F11,I11&gt;=H11,K11&gt;=J11,M11&gt;=L11,O11&gt;=N11,Q11&gt;=P11,S11&gt;=R11,U11&gt;=T11),"","не верно")</f>
      </c>
      <c r="AQ11" s="258">
        <f aca="true" t="shared" si="5" ref="AQ11:AQ41">IF(AND(Y11&gt;=X11,AA11&gt;=Z11,AC11&gt;=AB11,AE11&gt;=AD11,AG11&gt;=AF11,AI11&gt;=AH11,AK11&gt;=AJ11,AM11&gt;=AL11),"","не верно")</f>
      </c>
    </row>
    <row r="12" spans="2:43" ht="24" customHeight="1">
      <c r="B12" s="8" t="s">
        <v>16</v>
      </c>
      <c r="C12" s="99" t="s">
        <v>4</v>
      </c>
      <c r="D12" s="45">
        <f>'Р.I. Обслужено'!I17</f>
        <v>0</v>
      </c>
      <c r="E12" s="45">
        <f>G12+I12+K12+M12+O12+Q12+S12+U12</f>
        <v>0</v>
      </c>
      <c r="F12" s="341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62"/>
      <c r="U12" s="85"/>
      <c r="V12" s="91"/>
      <c r="W12" s="72">
        <f>Y12+AA12+AC12+AE12+AG12+AI12+AK12+AM12</f>
        <v>0</v>
      </c>
      <c r="X12" s="73"/>
      <c r="Y12" s="73"/>
      <c r="Z12" s="73"/>
      <c r="AA12" s="73"/>
      <c r="AB12" s="73"/>
      <c r="AC12" s="73"/>
      <c r="AD12" s="75"/>
      <c r="AE12" s="75"/>
      <c r="AF12" s="73"/>
      <c r="AG12" s="73"/>
      <c r="AH12" s="73"/>
      <c r="AI12" s="73"/>
      <c r="AJ12" s="73"/>
      <c r="AK12" s="73"/>
      <c r="AL12" s="73"/>
      <c r="AM12" s="90"/>
      <c r="AN12" s="258">
        <f t="shared" si="2"/>
      </c>
      <c r="AO12" s="258">
        <f t="shared" si="3"/>
      </c>
      <c r="AP12" s="258">
        <f t="shared" si="4"/>
      </c>
      <c r="AQ12" s="258">
        <f t="shared" si="5"/>
      </c>
    </row>
    <row r="13" spans="2:43" ht="24">
      <c r="B13" s="8" t="s">
        <v>17</v>
      </c>
      <c r="C13" s="99" t="s">
        <v>81</v>
      </c>
      <c r="D13" s="45">
        <f>'Р.I. Обслужено'!I18</f>
        <v>0</v>
      </c>
      <c r="E13" s="45">
        <f>G13+I13+K13+M13+O13+Q13+S13+U13</f>
        <v>0</v>
      </c>
      <c r="F13" s="341"/>
      <c r="G13" s="73"/>
      <c r="H13" s="73"/>
      <c r="I13" s="73"/>
      <c r="J13" s="73"/>
      <c r="K13" s="73"/>
      <c r="L13" s="73"/>
      <c r="M13" s="73"/>
      <c r="N13" s="75"/>
      <c r="O13" s="73"/>
      <c r="P13" s="73"/>
      <c r="Q13" s="73"/>
      <c r="R13" s="73"/>
      <c r="S13" s="73"/>
      <c r="T13" s="62"/>
      <c r="U13" s="85"/>
      <c r="V13" s="91"/>
      <c r="W13" s="72">
        <f>Y13+AA13+AC13+AE13+AG13+AI13+AK13+AM13</f>
        <v>0</v>
      </c>
      <c r="X13" s="73"/>
      <c r="Y13" s="73"/>
      <c r="Z13" s="73"/>
      <c r="AA13" s="73"/>
      <c r="AB13" s="73"/>
      <c r="AC13" s="73"/>
      <c r="AD13" s="75"/>
      <c r="AE13" s="75"/>
      <c r="AF13" s="73"/>
      <c r="AG13" s="73"/>
      <c r="AH13" s="73"/>
      <c r="AI13" s="73"/>
      <c r="AJ13" s="73"/>
      <c r="AK13" s="73"/>
      <c r="AL13" s="73"/>
      <c r="AM13" s="90"/>
      <c r="AN13" s="258">
        <f t="shared" si="2"/>
      </c>
      <c r="AO13" s="258">
        <f t="shared" si="3"/>
      </c>
      <c r="AP13" s="258">
        <f t="shared" si="4"/>
      </c>
      <c r="AQ13" s="258">
        <f t="shared" si="5"/>
      </c>
    </row>
    <row r="14" spans="2:43" ht="24">
      <c r="B14" s="8" t="s">
        <v>18</v>
      </c>
      <c r="C14" s="99" t="s">
        <v>82</v>
      </c>
      <c r="D14" s="71"/>
      <c r="E14" s="71"/>
      <c r="F14" s="71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84"/>
      <c r="V14" s="11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84"/>
      <c r="AN14" s="258">
        <f t="shared" si="2"/>
      </c>
      <c r="AO14" s="258">
        <f t="shared" si="3"/>
      </c>
      <c r="AP14" s="258">
        <f t="shared" si="4"/>
      </c>
      <c r="AQ14" s="258">
        <f t="shared" si="5"/>
      </c>
    </row>
    <row r="15" spans="2:43" ht="12.75">
      <c r="B15" s="8" t="s">
        <v>19</v>
      </c>
      <c r="C15" s="99" t="s">
        <v>0</v>
      </c>
      <c r="D15" s="45">
        <f>'Р.I. Обслужено'!I20</f>
        <v>0</v>
      </c>
      <c r="E15" s="45">
        <f>G15+I15+K15+M15+O15+Q15+S15+U15</f>
        <v>0</v>
      </c>
      <c r="F15" s="34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85"/>
      <c r="V15" s="114"/>
      <c r="W15" s="74"/>
      <c r="X15" s="74"/>
      <c r="Y15" s="74"/>
      <c r="Z15" s="74"/>
      <c r="AA15" s="74"/>
      <c r="AB15" s="74"/>
      <c r="AC15" s="74"/>
      <c r="AD15" s="74"/>
      <c r="AE15" s="128"/>
      <c r="AF15" s="128"/>
      <c r="AG15" s="128"/>
      <c r="AH15" s="128"/>
      <c r="AI15" s="128"/>
      <c r="AJ15" s="128"/>
      <c r="AK15" s="128"/>
      <c r="AL15" s="128"/>
      <c r="AM15" s="198"/>
      <c r="AN15" s="258">
        <f t="shared" si="2"/>
      </c>
      <c r="AO15" s="258">
        <f t="shared" si="3"/>
      </c>
      <c r="AP15" s="258">
        <f t="shared" si="4"/>
      </c>
      <c r="AQ15" s="258">
        <f t="shared" si="5"/>
      </c>
    </row>
    <row r="16" spans="2:43" ht="28.5" customHeight="1">
      <c r="B16" s="8" t="s">
        <v>20</v>
      </c>
      <c r="C16" s="100" t="s">
        <v>5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84"/>
      <c r="V16" s="91"/>
      <c r="W16" s="72">
        <f>Y16+AA16+AC16+AE16+AG16+AI16+AK16+AM16</f>
        <v>0</v>
      </c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86"/>
      <c r="AN16" s="258">
        <f t="shared" si="2"/>
      </c>
      <c r="AO16" s="258">
        <f t="shared" si="3"/>
      </c>
      <c r="AP16" s="258">
        <f t="shared" si="4"/>
      </c>
      <c r="AQ16" s="258">
        <f t="shared" si="5"/>
      </c>
    </row>
    <row r="17" spans="2:43" ht="12.75">
      <c r="B17" s="9" t="s">
        <v>21</v>
      </c>
      <c r="C17" s="100" t="s">
        <v>40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84"/>
      <c r="V17" s="91"/>
      <c r="W17" s="72">
        <f>Y17+AA17+AC17+AE17+AG17+AI17+AK17+AM17</f>
        <v>0</v>
      </c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86"/>
      <c r="AN17" s="258">
        <f t="shared" si="2"/>
      </c>
      <c r="AO17" s="258">
        <f t="shared" si="3"/>
      </c>
      <c r="AP17" s="258">
        <f t="shared" si="4"/>
      </c>
      <c r="AQ17" s="258">
        <f t="shared" si="5"/>
      </c>
    </row>
    <row r="18" spans="2:43" ht="12.75">
      <c r="B18" s="9" t="s">
        <v>22</v>
      </c>
      <c r="C18" s="100" t="s">
        <v>93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84"/>
      <c r="V18" s="91"/>
      <c r="W18" s="72">
        <f>Y18+AA18+AC18+AE18+AG18+AI18+AK18+AM18</f>
        <v>0</v>
      </c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86"/>
      <c r="AN18" s="258">
        <f t="shared" si="2"/>
      </c>
      <c r="AO18" s="258">
        <f t="shared" si="3"/>
      </c>
      <c r="AP18" s="258">
        <f t="shared" si="4"/>
      </c>
      <c r="AQ18" s="258">
        <f t="shared" si="5"/>
      </c>
    </row>
    <row r="19" spans="2:43" ht="14.25" customHeight="1">
      <c r="B19" s="8" t="s">
        <v>23</v>
      </c>
      <c r="C19" s="100" t="s">
        <v>1</v>
      </c>
      <c r="D19" s="45">
        <f>'Р.I. Обслужено'!I24</f>
        <v>1009</v>
      </c>
      <c r="E19" s="45">
        <f>G19+I19+K19+M19+O19+Q19+S19+U19</f>
        <v>1404</v>
      </c>
      <c r="F19" s="71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3">
        <v>1009</v>
      </c>
      <c r="U19" s="90">
        <v>1404</v>
      </c>
      <c r="V19" s="91">
        <v>6</v>
      </c>
      <c r="W19" s="72">
        <f>Y19+AA19+AC19+AE19+AG19+AI19+AK19+AM19</f>
        <v>248</v>
      </c>
      <c r="X19" s="75"/>
      <c r="Y19" s="75"/>
      <c r="Z19" s="75"/>
      <c r="AA19" s="75"/>
      <c r="AB19" s="75"/>
      <c r="AC19" s="75"/>
      <c r="AD19" s="75"/>
      <c r="AE19" s="75"/>
      <c r="AF19" s="73"/>
      <c r="AG19" s="73"/>
      <c r="AH19" s="73"/>
      <c r="AI19" s="73"/>
      <c r="AJ19" s="73"/>
      <c r="AK19" s="73"/>
      <c r="AL19" s="73">
        <v>6</v>
      </c>
      <c r="AM19" s="90">
        <v>248</v>
      </c>
      <c r="AN19" s="258">
        <f t="shared" si="2"/>
      </c>
      <c r="AO19" s="258">
        <f t="shared" si="3"/>
      </c>
      <c r="AP19" s="258">
        <f t="shared" si="4"/>
      </c>
      <c r="AQ19" s="258">
        <f t="shared" si="5"/>
      </c>
    </row>
    <row r="20" spans="2:43" ht="29.25" customHeight="1">
      <c r="B20" s="8" t="s">
        <v>24</v>
      </c>
      <c r="C20" s="100" t="s">
        <v>3</v>
      </c>
      <c r="D20" s="45">
        <f>'Р.I. Обслужено'!I25</f>
        <v>0</v>
      </c>
      <c r="E20" s="45">
        <f>G20+I20+K20+M20+O20+Q20+S20+U20</f>
        <v>0</v>
      </c>
      <c r="F20" s="34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85"/>
      <c r="V20" s="91"/>
      <c r="W20" s="72">
        <f>Y20+AA20+AC20+AE20+AG20+AI20+AK20+AM20</f>
        <v>0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90"/>
      <c r="AN20" s="258">
        <f t="shared" si="2"/>
      </c>
      <c r="AO20" s="258">
        <f t="shared" si="3"/>
      </c>
      <c r="AP20" s="258">
        <f t="shared" si="4"/>
      </c>
      <c r="AQ20" s="258">
        <f t="shared" si="5"/>
      </c>
    </row>
    <row r="21" spans="2:43" ht="24">
      <c r="B21" s="8" t="s">
        <v>25</v>
      </c>
      <c r="C21" s="100" t="s">
        <v>127</v>
      </c>
      <c r="D21" s="71"/>
      <c r="E21" s="71"/>
      <c r="F21" s="71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84"/>
      <c r="V21" s="11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84"/>
      <c r="AN21" s="258">
        <f t="shared" si="2"/>
      </c>
      <c r="AO21" s="258">
        <f t="shared" si="3"/>
      </c>
      <c r="AP21" s="258">
        <f t="shared" si="4"/>
      </c>
      <c r="AQ21" s="258">
        <f t="shared" si="5"/>
      </c>
    </row>
    <row r="22" spans="2:43" ht="12.75">
      <c r="B22" s="8" t="s">
        <v>26</v>
      </c>
      <c r="C22" s="100" t="s">
        <v>6</v>
      </c>
      <c r="D22" s="71"/>
      <c r="E22" s="71"/>
      <c r="F22" s="71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84"/>
      <c r="V22" s="11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84"/>
      <c r="AN22" s="258">
        <f t="shared" si="2"/>
      </c>
      <c r="AO22" s="258">
        <f t="shared" si="3"/>
      </c>
      <c r="AP22" s="258">
        <f t="shared" si="4"/>
      </c>
      <c r="AQ22" s="258">
        <f t="shared" si="5"/>
      </c>
    </row>
    <row r="23" spans="2:43" ht="12.75">
      <c r="B23" s="10" t="s">
        <v>27</v>
      </c>
      <c r="C23" s="100" t="s">
        <v>39</v>
      </c>
      <c r="D23" s="71"/>
      <c r="E23" s="71"/>
      <c r="F23" s="71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84"/>
      <c r="V23" s="11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84"/>
      <c r="AN23" s="258">
        <f t="shared" si="2"/>
      </c>
      <c r="AO23" s="258">
        <f t="shared" si="3"/>
      </c>
      <c r="AP23" s="258">
        <f t="shared" si="4"/>
      </c>
      <c r="AQ23" s="258">
        <f t="shared" si="5"/>
      </c>
    </row>
    <row r="24" spans="2:43" ht="39.75" customHeight="1">
      <c r="B24" s="10" t="s">
        <v>28</v>
      </c>
      <c r="C24" s="99" t="s">
        <v>84</v>
      </c>
      <c r="D24" s="71"/>
      <c r="E24" s="71"/>
      <c r="F24" s="71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84"/>
      <c r="V24" s="11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84"/>
      <c r="AN24" s="258">
        <f t="shared" si="2"/>
      </c>
      <c r="AO24" s="258">
        <f t="shared" si="3"/>
      </c>
      <c r="AP24" s="258">
        <f t="shared" si="4"/>
      </c>
      <c r="AQ24" s="258">
        <f t="shared" si="5"/>
      </c>
    </row>
    <row r="25" spans="2:43" ht="24">
      <c r="B25" s="101" t="s">
        <v>29</v>
      </c>
      <c r="C25" s="99" t="s">
        <v>2</v>
      </c>
      <c r="D25" s="71"/>
      <c r="E25" s="71"/>
      <c r="F25" s="71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84"/>
      <c r="V25" s="11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84"/>
      <c r="AN25" s="258">
        <f t="shared" si="2"/>
      </c>
      <c r="AO25" s="258">
        <f t="shared" si="3"/>
      </c>
      <c r="AP25" s="258">
        <f t="shared" si="4"/>
      </c>
      <c r="AQ25" s="258">
        <f t="shared" si="5"/>
      </c>
    </row>
    <row r="26" spans="2:43" ht="27.75" customHeight="1">
      <c r="B26" s="102">
        <v>2</v>
      </c>
      <c r="C26" s="103" t="s">
        <v>42</v>
      </c>
      <c r="D26" s="71"/>
      <c r="E26" s="71"/>
      <c r="F26" s="71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84"/>
      <c r="V26" s="11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84"/>
      <c r="AN26" s="258">
        <f t="shared" si="2"/>
      </c>
      <c r="AO26" s="258">
        <f t="shared" si="3"/>
      </c>
      <c r="AP26" s="258">
        <f t="shared" si="4"/>
      </c>
      <c r="AQ26" s="258">
        <f t="shared" si="5"/>
      </c>
    </row>
    <row r="27" spans="2:43" ht="36">
      <c r="B27" s="102">
        <v>3</v>
      </c>
      <c r="C27" s="103" t="s">
        <v>11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340"/>
      <c r="V27" s="343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340"/>
      <c r="AN27" s="258">
        <f t="shared" si="2"/>
      </c>
      <c r="AO27" s="258">
        <f t="shared" si="3"/>
      </c>
      <c r="AP27" s="258">
        <f t="shared" si="4"/>
      </c>
      <c r="AQ27" s="258">
        <f t="shared" si="5"/>
      </c>
    </row>
    <row r="28" spans="2:43" ht="12.75">
      <c r="B28" s="104" t="s">
        <v>56</v>
      </c>
      <c r="C28" s="100" t="s">
        <v>40</v>
      </c>
      <c r="D28" s="71"/>
      <c r="E28" s="71"/>
      <c r="F28" s="71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84"/>
      <c r="V28" s="11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84"/>
      <c r="AN28" s="258">
        <f t="shared" si="2"/>
      </c>
      <c r="AO28" s="258">
        <f t="shared" si="3"/>
      </c>
      <c r="AP28" s="258">
        <f t="shared" si="4"/>
      </c>
      <c r="AQ28" s="258">
        <f t="shared" si="5"/>
      </c>
    </row>
    <row r="29" spans="2:43" ht="12.75">
      <c r="B29" s="104" t="s">
        <v>57</v>
      </c>
      <c r="C29" s="100" t="s">
        <v>41</v>
      </c>
      <c r="D29" s="71"/>
      <c r="E29" s="71"/>
      <c r="F29" s="71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84"/>
      <c r="V29" s="11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84"/>
      <c r="AN29" s="258">
        <f t="shared" si="2"/>
      </c>
      <c r="AO29" s="258">
        <f t="shared" si="3"/>
      </c>
      <c r="AP29" s="258">
        <f t="shared" si="4"/>
      </c>
      <c r="AQ29" s="258">
        <f t="shared" si="5"/>
      </c>
    </row>
    <row r="30" spans="2:43" ht="12.75">
      <c r="B30" s="104" t="s">
        <v>58</v>
      </c>
      <c r="C30" s="100" t="s">
        <v>39</v>
      </c>
      <c r="D30" s="71"/>
      <c r="E30" s="71"/>
      <c r="F30" s="71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84"/>
      <c r="V30" s="11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84"/>
      <c r="AN30" s="258">
        <f t="shared" si="2"/>
      </c>
      <c r="AO30" s="258">
        <f t="shared" si="3"/>
      </c>
      <c r="AP30" s="258">
        <f t="shared" si="4"/>
      </c>
      <c r="AQ30" s="258">
        <f t="shared" si="5"/>
      </c>
    </row>
    <row r="31" spans="2:43" ht="12.75" hidden="1">
      <c r="B31" s="96">
        <v>4</v>
      </c>
      <c r="C31" s="103" t="s">
        <v>79</v>
      </c>
      <c r="D31" s="71">
        <f>D38</f>
        <v>0</v>
      </c>
      <c r="E31" s="71">
        <f aca="true" t="shared" si="6" ref="E31:AM31">E38</f>
        <v>0</v>
      </c>
      <c r="F31" s="71">
        <f t="shared" si="6"/>
        <v>0</v>
      </c>
      <c r="G31" s="71">
        <f t="shared" si="6"/>
        <v>0</v>
      </c>
      <c r="H31" s="71">
        <f t="shared" si="6"/>
        <v>0</v>
      </c>
      <c r="I31" s="71">
        <f t="shared" si="6"/>
        <v>0</v>
      </c>
      <c r="J31" s="71">
        <f t="shared" si="6"/>
        <v>0</v>
      </c>
      <c r="K31" s="71">
        <f t="shared" si="6"/>
        <v>0</v>
      </c>
      <c r="L31" s="71">
        <f t="shared" si="6"/>
        <v>0</v>
      </c>
      <c r="M31" s="71">
        <f t="shared" si="6"/>
        <v>0</v>
      </c>
      <c r="N31" s="71">
        <f t="shared" si="6"/>
        <v>0</v>
      </c>
      <c r="O31" s="71">
        <f t="shared" si="6"/>
        <v>0</v>
      </c>
      <c r="P31" s="71">
        <f t="shared" si="6"/>
        <v>0</v>
      </c>
      <c r="Q31" s="71">
        <f t="shared" si="6"/>
        <v>0</v>
      </c>
      <c r="R31" s="71">
        <f t="shared" si="6"/>
        <v>0</v>
      </c>
      <c r="S31" s="71">
        <f t="shared" si="6"/>
        <v>0</v>
      </c>
      <c r="T31" s="71">
        <f t="shared" si="6"/>
        <v>0</v>
      </c>
      <c r="U31" s="71">
        <f t="shared" si="6"/>
        <v>0</v>
      </c>
      <c r="V31" s="71">
        <f t="shared" si="6"/>
        <v>0</v>
      </c>
      <c r="W31" s="71">
        <f t="shared" si="6"/>
        <v>0</v>
      </c>
      <c r="X31" s="71">
        <f t="shared" si="6"/>
        <v>0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  <c r="AE31" s="71">
        <f t="shared" si="6"/>
        <v>0</v>
      </c>
      <c r="AF31" s="71">
        <f t="shared" si="6"/>
        <v>0</v>
      </c>
      <c r="AG31" s="71">
        <f t="shared" si="6"/>
        <v>0</v>
      </c>
      <c r="AH31" s="71">
        <f t="shared" si="6"/>
        <v>0</v>
      </c>
      <c r="AI31" s="71">
        <f t="shared" si="6"/>
        <v>0</v>
      </c>
      <c r="AJ31" s="71">
        <f t="shared" si="6"/>
        <v>0</v>
      </c>
      <c r="AK31" s="71">
        <f t="shared" si="6"/>
        <v>0</v>
      </c>
      <c r="AL31" s="71">
        <f t="shared" si="6"/>
        <v>0</v>
      </c>
      <c r="AM31" s="71">
        <f t="shared" si="6"/>
        <v>0</v>
      </c>
      <c r="AN31" s="258">
        <f t="shared" si="2"/>
      </c>
      <c r="AO31" s="258">
        <f t="shared" si="3"/>
      </c>
      <c r="AP31" s="258">
        <f t="shared" si="4"/>
      </c>
      <c r="AQ31" s="258">
        <f t="shared" si="5"/>
      </c>
    </row>
    <row r="32" spans="2:43" ht="24">
      <c r="B32" s="11">
        <v>4</v>
      </c>
      <c r="C32" s="103" t="s">
        <v>12</v>
      </c>
      <c r="D32" s="45">
        <f>'Р.I. Обслужено'!I37</f>
        <v>0</v>
      </c>
      <c r="E32" s="45">
        <f>G32+I32+K32+M32+O32+Q32+S32+U32</f>
        <v>0</v>
      </c>
      <c r="F32" s="341"/>
      <c r="G32" s="73"/>
      <c r="H32" s="73"/>
      <c r="I32" s="73"/>
      <c r="J32" s="74"/>
      <c r="K32" s="74"/>
      <c r="L32" s="62"/>
      <c r="M32" s="73"/>
      <c r="N32" s="73"/>
      <c r="O32" s="73"/>
      <c r="P32" s="73"/>
      <c r="Q32" s="73"/>
      <c r="R32" s="73"/>
      <c r="S32" s="73"/>
      <c r="T32" s="75"/>
      <c r="U32" s="86"/>
      <c r="V32" s="91"/>
      <c r="W32" s="72">
        <f>Y32+AA32+AC32+AE32+AG32+AI32+AK32+AM32</f>
        <v>0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86"/>
      <c r="AN32" s="258">
        <f t="shared" si="2"/>
      </c>
      <c r="AO32" s="258">
        <f t="shared" si="3"/>
      </c>
      <c r="AP32" s="258">
        <f t="shared" si="4"/>
      </c>
      <c r="AQ32" s="258">
        <f t="shared" si="5"/>
      </c>
    </row>
    <row r="33" spans="2:43" ht="12.75">
      <c r="B33" s="11">
        <v>5</v>
      </c>
      <c r="C33" s="103" t="s">
        <v>13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84"/>
      <c r="V33" s="11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84"/>
      <c r="AN33" s="258">
        <f t="shared" si="2"/>
      </c>
      <c r="AO33" s="258">
        <f t="shared" si="3"/>
      </c>
      <c r="AP33" s="258">
        <f t="shared" si="4"/>
      </c>
      <c r="AQ33" s="258">
        <f t="shared" si="5"/>
      </c>
    </row>
    <row r="34" spans="2:43" ht="12.75">
      <c r="B34" s="11">
        <v>6</v>
      </c>
      <c r="C34" s="103" t="s">
        <v>33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84"/>
      <c r="V34" s="11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84"/>
      <c r="AN34" s="258">
        <f t="shared" si="2"/>
      </c>
      <c r="AO34" s="258">
        <f t="shared" si="3"/>
      </c>
      <c r="AP34" s="258">
        <f t="shared" si="4"/>
      </c>
      <c r="AQ34" s="258">
        <f t="shared" si="5"/>
      </c>
    </row>
    <row r="35" spans="2:43" ht="20.25" customHeight="1">
      <c r="B35" s="11">
        <v>7</v>
      </c>
      <c r="C35" s="103" t="s">
        <v>14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84"/>
      <c r="V35" s="11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84"/>
      <c r="AN35" s="258">
        <f t="shared" si="2"/>
      </c>
      <c r="AO35" s="258">
        <f t="shared" si="3"/>
      </c>
      <c r="AP35" s="258">
        <f t="shared" si="4"/>
      </c>
      <c r="AQ35" s="258">
        <f t="shared" si="5"/>
      </c>
    </row>
    <row r="36" spans="2:43" ht="12.75">
      <c r="B36" s="102">
        <v>8</v>
      </c>
      <c r="C36" s="103" t="s">
        <v>94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84"/>
      <c r="V36" s="11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84"/>
      <c r="AN36" s="258">
        <f t="shared" si="2"/>
      </c>
      <c r="AO36" s="258">
        <f t="shared" si="3"/>
      </c>
      <c r="AP36" s="258">
        <f t="shared" si="4"/>
      </c>
      <c r="AQ36" s="258">
        <f t="shared" si="5"/>
      </c>
    </row>
    <row r="37" spans="2:43" ht="12.75">
      <c r="B37" s="102">
        <v>9</v>
      </c>
      <c r="C37" s="103" t="s">
        <v>83</v>
      </c>
      <c r="D37" s="45">
        <f>'Р.I. Обслужено'!I42</f>
        <v>0</v>
      </c>
      <c r="E37" s="45">
        <f>G37+I37+K37+M37+O37+Q37+S37+U37</f>
        <v>0</v>
      </c>
      <c r="F37" s="341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85"/>
      <c r="V37" s="91"/>
      <c r="W37" s="72">
        <f>Y37+AA37+AC37+AE37+AG37+AI37+AK37+AM37</f>
        <v>0</v>
      </c>
      <c r="X37" s="75"/>
      <c r="Y37" s="75"/>
      <c r="Z37" s="75"/>
      <c r="AA37" s="75"/>
      <c r="AB37" s="73"/>
      <c r="AC37" s="73"/>
      <c r="AD37" s="73"/>
      <c r="AE37" s="73"/>
      <c r="AF37" s="75"/>
      <c r="AG37" s="75"/>
      <c r="AH37" s="75"/>
      <c r="AI37" s="75"/>
      <c r="AJ37" s="73"/>
      <c r="AK37" s="73"/>
      <c r="AL37" s="75"/>
      <c r="AM37" s="86"/>
      <c r="AN37" s="258">
        <f t="shared" si="2"/>
      </c>
      <c r="AO37" s="258">
        <f t="shared" si="3"/>
      </c>
      <c r="AP37" s="258">
        <f t="shared" si="4"/>
      </c>
      <c r="AQ37" s="258">
        <f t="shared" si="5"/>
      </c>
    </row>
    <row r="38" spans="2:43" ht="12.75">
      <c r="B38" s="55">
        <v>10</v>
      </c>
      <c r="C38" s="103" t="s">
        <v>79</v>
      </c>
      <c r="D38" s="71"/>
      <c r="E38" s="71"/>
      <c r="F38" s="71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84"/>
      <c r="V38" s="72">
        <f>V39+V40</f>
        <v>0</v>
      </c>
      <c r="W38" s="72">
        <f aca="true" t="shared" si="7" ref="W38:AM38">W39+W40</f>
        <v>0</v>
      </c>
      <c r="X38" s="72">
        <f t="shared" si="7"/>
        <v>0</v>
      </c>
      <c r="Y38" s="72">
        <f t="shared" si="7"/>
        <v>0</v>
      </c>
      <c r="Z38" s="72">
        <f t="shared" si="7"/>
        <v>0</v>
      </c>
      <c r="AA38" s="72">
        <f t="shared" si="7"/>
        <v>0</v>
      </c>
      <c r="AB38" s="72">
        <f t="shared" si="7"/>
        <v>0</v>
      </c>
      <c r="AC38" s="72">
        <f t="shared" si="7"/>
        <v>0</v>
      </c>
      <c r="AD38" s="72">
        <f t="shared" si="7"/>
        <v>0</v>
      </c>
      <c r="AE38" s="72">
        <f t="shared" si="7"/>
        <v>0</v>
      </c>
      <c r="AF38" s="72">
        <f t="shared" si="7"/>
        <v>0</v>
      </c>
      <c r="AG38" s="72">
        <f t="shared" si="7"/>
        <v>0</v>
      </c>
      <c r="AH38" s="72">
        <f t="shared" si="7"/>
        <v>0</v>
      </c>
      <c r="AI38" s="72">
        <f t="shared" si="7"/>
        <v>0</v>
      </c>
      <c r="AJ38" s="72">
        <f t="shared" si="7"/>
        <v>0</v>
      </c>
      <c r="AK38" s="72">
        <f t="shared" si="7"/>
        <v>0</v>
      </c>
      <c r="AL38" s="72">
        <f t="shared" si="7"/>
        <v>0</v>
      </c>
      <c r="AM38" s="72">
        <f t="shared" si="7"/>
        <v>0</v>
      </c>
      <c r="AN38" s="258">
        <f t="shared" si="2"/>
      </c>
      <c r="AO38" s="258">
        <f t="shared" si="3"/>
      </c>
      <c r="AP38" s="258">
        <f t="shared" si="4"/>
      </c>
      <c r="AQ38" s="258">
        <f t="shared" si="5"/>
      </c>
    </row>
    <row r="39" spans="2:43" ht="12.75">
      <c r="B39" s="449" t="s">
        <v>356</v>
      </c>
      <c r="C39" s="80" t="s">
        <v>40</v>
      </c>
      <c r="D39" s="71"/>
      <c r="E39" s="71"/>
      <c r="F39" s="71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84"/>
      <c r="V39" s="91"/>
      <c r="W39" s="72">
        <f>Y39+AA39+AC39+AE39+AG39+AI39+AK39+AM39</f>
        <v>0</v>
      </c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86"/>
      <c r="AN39" s="258"/>
      <c r="AO39" s="258"/>
      <c r="AP39" s="258"/>
      <c r="AQ39" s="258"/>
    </row>
    <row r="40" spans="2:43" ht="12.75">
      <c r="B40" s="450" t="s">
        <v>357</v>
      </c>
      <c r="C40" s="80" t="s">
        <v>41</v>
      </c>
      <c r="D40" s="71"/>
      <c r="E40" s="71"/>
      <c r="F40" s="71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84"/>
      <c r="V40" s="91"/>
      <c r="W40" s="72">
        <f>Y40+AA40+AC40+AE40+AG40+AI40+AK40+AM40</f>
        <v>0</v>
      </c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86"/>
      <c r="AN40" s="258"/>
      <c r="AO40" s="258"/>
      <c r="AP40" s="258"/>
      <c r="AQ40" s="258"/>
    </row>
    <row r="41" spans="2:43" ht="13.5" thickBot="1">
      <c r="B41" s="105">
        <v>11</v>
      </c>
      <c r="C41" s="106"/>
      <c r="D41" s="45">
        <f>'Р.I. Обслужено'!I48</f>
        <v>0</v>
      </c>
      <c r="E41" s="87">
        <f>G41+I41+K41+M41+O41+Q41+S41+U41</f>
        <v>0</v>
      </c>
      <c r="F41" s="342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9"/>
      <c r="V41" s="92"/>
      <c r="W41" s="93">
        <f>Y41+AA41+AC41+AE41+AG41+AI41+AK41+AM41</f>
        <v>0</v>
      </c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5"/>
      <c r="AN41" s="258">
        <f t="shared" si="2"/>
      </c>
      <c r="AO41" s="258">
        <f t="shared" si="3"/>
      </c>
      <c r="AP41" s="258">
        <f t="shared" si="4"/>
      </c>
      <c r="AQ41" s="258">
        <f t="shared" si="5"/>
      </c>
    </row>
    <row r="42" spans="6:7" ht="12.75">
      <c r="F42" s="14"/>
      <c r="G42" s="14"/>
    </row>
    <row r="43" spans="2:74" ht="25.5" customHeight="1">
      <c r="B43" s="473" t="s">
        <v>261</v>
      </c>
      <c r="C43" s="456" t="s">
        <v>76</v>
      </c>
      <c r="D43" s="456"/>
      <c r="E43" s="456"/>
      <c r="F43" s="268">
        <f>IF(AND(SUM(F11:F25)=0,F10=0),"",IF(AND(F10&lt;=SUM(F11:F25),F10&gt;=MAX(F11:F25)),"да",IF(AND(COUNTIF(F11:F25,"&gt;0")=1,SUM(F11:F25)=F10),"Да"," не верно")))</f>
      </c>
      <c r="G43" s="268">
        <f aca="true" t="shared" si="8" ref="G43:AM43">IF(AND(SUM(G11:G25)=0,G10=0),"",IF(AND(G10&lt;=SUM(G11:G25),G10&gt;=MAX(G11:G25)),"да",IF(AND(COUNTIF(G11:G25,"&gt;0")=1,SUM(G11:G25)=G10),"Да"," не верно")))</f>
      </c>
      <c r="H43" s="268">
        <f t="shared" si="8"/>
      </c>
      <c r="I43" s="268">
        <f t="shared" si="8"/>
      </c>
      <c r="J43" s="268">
        <f t="shared" si="8"/>
      </c>
      <c r="K43" s="268">
        <f t="shared" si="8"/>
      </c>
      <c r="L43" s="268">
        <f t="shared" si="8"/>
      </c>
      <c r="M43" s="268">
        <f t="shared" si="8"/>
      </c>
      <c r="N43" s="268">
        <f t="shared" si="8"/>
      </c>
      <c r="O43" s="268">
        <f t="shared" si="8"/>
      </c>
      <c r="P43" s="268">
        <f t="shared" si="8"/>
      </c>
      <c r="Q43" s="268">
        <f t="shared" si="8"/>
      </c>
      <c r="R43" s="268">
        <f t="shared" si="8"/>
      </c>
      <c r="S43" s="268">
        <f t="shared" si="8"/>
      </c>
      <c r="T43" s="268" t="str">
        <f t="shared" si="8"/>
        <v>да</v>
      </c>
      <c r="U43" s="268" t="str">
        <f t="shared" si="8"/>
        <v>да</v>
      </c>
      <c r="V43" s="268" t="str">
        <f t="shared" si="8"/>
        <v>да</v>
      </c>
      <c r="W43" s="268" t="str">
        <f t="shared" si="8"/>
        <v>да</v>
      </c>
      <c r="X43" s="268">
        <f t="shared" si="8"/>
      </c>
      <c r="Y43" s="268">
        <f t="shared" si="8"/>
      </c>
      <c r="Z43" s="268">
        <f t="shared" si="8"/>
      </c>
      <c r="AA43" s="268">
        <f t="shared" si="8"/>
      </c>
      <c r="AB43" s="268">
        <f t="shared" si="8"/>
      </c>
      <c r="AC43" s="268">
        <f t="shared" si="8"/>
      </c>
      <c r="AD43" s="268">
        <f t="shared" si="8"/>
      </c>
      <c r="AE43" s="268">
        <f t="shared" si="8"/>
      </c>
      <c r="AF43" s="268">
        <f t="shared" si="8"/>
      </c>
      <c r="AG43" s="268">
        <f t="shared" si="8"/>
      </c>
      <c r="AH43" s="268">
        <f t="shared" si="8"/>
      </c>
      <c r="AI43" s="268">
        <f t="shared" si="8"/>
      </c>
      <c r="AJ43" s="268">
        <f t="shared" si="8"/>
      </c>
      <c r="AK43" s="268">
        <f t="shared" si="8"/>
      </c>
      <c r="AL43" s="268" t="str">
        <f t="shared" si="8"/>
        <v>да</v>
      </c>
      <c r="AM43" s="268" t="str">
        <f t="shared" si="8"/>
        <v>да</v>
      </c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</row>
    <row r="44" spans="2:74" ht="27" customHeight="1">
      <c r="B44" s="473"/>
      <c r="C44" s="456" t="s">
        <v>77</v>
      </c>
      <c r="D44" s="456"/>
      <c r="E44" s="456"/>
      <c r="F44" s="268">
        <f>IF(SUM(F10:F25)&gt;0,SUM(F11:F25)-F10,"")</f>
      </c>
      <c r="G44" s="268">
        <f>IF(SUM(G10:G25)&gt;0,SUM(G11:G25)-G10,"")</f>
      </c>
      <c r="H44" s="268">
        <f>IF(SUM(H10:H25)&gt;0,SUM(H11:H25)-H10,"")</f>
      </c>
      <c r="I44" s="268">
        <f aca="true" t="shared" si="9" ref="I44:AM44">IF(SUM(I10:I25)&gt;0,SUM(I11:I25)-I10,"")</f>
      </c>
      <c r="J44" s="268">
        <f t="shared" si="9"/>
      </c>
      <c r="K44" s="268">
        <f t="shared" si="9"/>
      </c>
      <c r="L44" s="268">
        <f t="shared" si="9"/>
      </c>
      <c r="M44" s="268">
        <f t="shared" si="9"/>
      </c>
      <c r="N44" s="268">
        <f t="shared" si="9"/>
      </c>
      <c r="O44" s="268">
        <f t="shared" si="9"/>
      </c>
      <c r="P44" s="268">
        <f t="shared" si="9"/>
      </c>
      <c r="Q44" s="268">
        <f t="shared" si="9"/>
      </c>
      <c r="R44" s="268">
        <f t="shared" si="9"/>
      </c>
      <c r="S44" s="268">
        <f t="shared" si="9"/>
      </c>
      <c r="T44" s="268">
        <f t="shared" si="9"/>
        <v>0</v>
      </c>
      <c r="U44" s="268">
        <f t="shared" si="9"/>
        <v>0</v>
      </c>
      <c r="V44" s="268">
        <f t="shared" si="9"/>
        <v>0</v>
      </c>
      <c r="W44" s="268">
        <f t="shared" si="9"/>
        <v>0</v>
      </c>
      <c r="X44" s="268">
        <f t="shared" si="9"/>
      </c>
      <c r="Y44" s="268">
        <f t="shared" si="9"/>
      </c>
      <c r="Z44" s="268">
        <f t="shared" si="9"/>
      </c>
      <c r="AA44" s="268">
        <f t="shared" si="9"/>
      </c>
      <c r="AB44" s="268">
        <f t="shared" si="9"/>
      </c>
      <c r="AC44" s="268">
        <f t="shared" si="9"/>
      </c>
      <c r="AD44" s="268">
        <f t="shared" si="9"/>
      </c>
      <c r="AE44" s="268">
        <f t="shared" si="9"/>
      </c>
      <c r="AF44" s="268">
        <f t="shared" si="9"/>
      </c>
      <c r="AG44" s="268">
        <f t="shared" si="9"/>
      </c>
      <c r="AH44" s="268">
        <f t="shared" si="9"/>
      </c>
      <c r="AI44" s="268">
        <f t="shared" si="9"/>
      </c>
      <c r="AJ44" s="268">
        <f t="shared" si="9"/>
      </c>
      <c r="AK44" s="268">
        <f t="shared" si="9"/>
      </c>
      <c r="AL44" s="268">
        <f t="shared" si="9"/>
        <v>0</v>
      </c>
      <c r="AM44" s="268">
        <f t="shared" si="9"/>
        <v>0</v>
      </c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</row>
    <row r="45" spans="2:74" ht="26.25" customHeight="1">
      <c r="B45" s="473"/>
      <c r="C45" s="456" t="s">
        <v>78</v>
      </c>
      <c r="D45" s="456"/>
      <c r="E45" s="456"/>
      <c r="F45" s="268">
        <f>IF(SUM(F26:F41)=0,"",IF(AND(SUM(F26:F41)&gt;0,F10=0),"да","не верно"))</f>
      </c>
      <c r="G45" s="268">
        <f>IF(SUM(G26:G41)=0,"",IF(AND(SUM(G26:G41)&gt;0,G10=0),"да","не верно"))</f>
      </c>
      <c r="H45" s="268">
        <f>IF(SUM(H26:H41)=0,"",IF(AND(SUM(H26:H41)&gt;0,H10=0),"да","не верно"))</f>
      </c>
      <c r="I45" s="268">
        <f aca="true" t="shared" si="10" ref="I45:AM45">IF(SUM(I26:I41)=0,"",IF(AND(SUM(I26:I41)&gt;0,I10=0),"да","не верно"))</f>
      </c>
      <c r="J45" s="268">
        <f t="shared" si="10"/>
      </c>
      <c r="K45" s="268">
        <f t="shared" si="10"/>
      </c>
      <c r="L45" s="268">
        <f t="shared" si="10"/>
      </c>
      <c r="M45" s="268">
        <f t="shared" si="10"/>
      </c>
      <c r="N45" s="268">
        <f t="shared" si="10"/>
      </c>
      <c r="O45" s="268">
        <f t="shared" si="10"/>
      </c>
      <c r="P45" s="268">
        <f t="shared" si="10"/>
      </c>
      <c r="Q45" s="268">
        <f t="shared" si="10"/>
      </c>
      <c r="R45" s="268">
        <f t="shared" si="10"/>
      </c>
      <c r="S45" s="268">
        <f t="shared" si="10"/>
      </c>
      <c r="T45" s="268">
        <f t="shared" si="10"/>
      </c>
      <c r="U45" s="268">
        <f t="shared" si="10"/>
      </c>
      <c r="V45" s="268">
        <f t="shared" si="10"/>
      </c>
      <c r="W45" s="268">
        <f t="shared" si="10"/>
      </c>
      <c r="X45" s="268">
        <f t="shared" si="10"/>
      </c>
      <c r="Y45" s="268">
        <f t="shared" si="10"/>
      </c>
      <c r="Z45" s="268">
        <f t="shared" si="10"/>
      </c>
      <c r="AA45" s="268">
        <f t="shared" si="10"/>
      </c>
      <c r="AB45" s="268">
        <f t="shared" si="10"/>
      </c>
      <c r="AC45" s="268">
        <f t="shared" si="10"/>
      </c>
      <c r="AD45" s="268">
        <f t="shared" si="10"/>
      </c>
      <c r="AE45" s="268">
        <f t="shared" si="10"/>
      </c>
      <c r="AF45" s="268">
        <f t="shared" si="10"/>
      </c>
      <c r="AG45" s="268">
        <f t="shared" si="10"/>
      </c>
      <c r="AH45" s="268">
        <f t="shared" si="10"/>
      </c>
      <c r="AI45" s="268">
        <f t="shared" si="10"/>
      </c>
      <c r="AJ45" s="268">
        <f t="shared" si="10"/>
      </c>
      <c r="AK45" s="268">
        <f t="shared" si="10"/>
      </c>
      <c r="AL45" s="268">
        <f t="shared" si="10"/>
      </c>
      <c r="AM45" s="268">
        <f t="shared" si="10"/>
      </c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</row>
    <row r="46" spans="6:7" ht="16.5" customHeight="1">
      <c r="F46" s="14"/>
      <c r="G46" s="14"/>
    </row>
    <row r="47" spans="6:7" ht="12.75">
      <c r="F47" s="14"/>
      <c r="G47" s="14"/>
    </row>
    <row r="48" spans="6:7" ht="12.75">
      <c r="F48" s="14"/>
      <c r="G48" s="14"/>
    </row>
    <row r="49" spans="6:7" ht="12.75">
      <c r="F49" s="14"/>
      <c r="G49" s="14"/>
    </row>
    <row r="50" spans="6:7" ht="12.75">
      <c r="F50" s="14"/>
      <c r="G50" s="14"/>
    </row>
    <row r="51" spans="6:7" ht="12.75">
      <c r="F51" s="14"/>
      <c r="G51" s="14"/>
    </row>
    <row r="52" spans="6:7" ht="12.75">
      <c r="F52" s="14"/>
      <c r="G52" s="14"/>
    </row>
    <row r="53" spans="6:7" ht="12.75">
      <c r="F53" s="14"/>
      <c r="G53" s="14"/>
    </row>
    <row r="54" spans="6:7" ht="12.75">
      <c r="F54" s="14"/>
      <c r="G54" s="14"/>
    </row>
    <row r="55" spans="6:7" ht="12.75">
      <c r="F55" s="14"/>
      <c r="G55" s="14"/>
    </row>
    <row r="56" spans="6:7" ht="12.75">
      <c r="F56" s="14"/>
      <c r="G56" s="14"/>
    </row>
    <row r="57" spans="6:7" ht="12.75">
      <c r="F57" s="14"/>
      <c r="G57" s="14"/>
    </row>
    <row r="58" spans="6:7" ht="12.75">
      <c r="F58" s="14"/>
      <c r="G58" s="14"/>
    </row>
    <row r="59" spans="6:7" ht="12.75">
      <c r="F59" s="14"/>
      <c r="G59" s="14"/>
    </row>
    <row r="60" spans="6:7" ht="12.75">
      <c r="F60" s="14"/>
      <c r="G60" s="14"/>
    </row>
    <row r="64" ht="9.75" customHeight="1"/>
    <row r="65" spans="6:16" ht="0.75" customHeight="1" hidden="1" thickBot="1">
      <c r="F65" s="6"/>
      <c r="G65" s="6">
        <v>24</v>
      </c>
      <c r="H65" s="6"/>
      <c r="I65" s="6">
        <v>26</v>
      </c>
      <c r="J65" s="6"/>
      <c r="K65" s="6">
        <v>28</v>
      </c>
      <c r="L65" s="6"/>
      <c r="M65" s="6">
        <v>30</v>
      </c>
      <c r="N65" s="6"/>
      <c r="O65" s="6">
        <v>32</v>
      </c>
      <c r="P65" s="56"/>
    </row>
    <row r="66" spans="7:15" ht="12.75" hidden="1">
      <c r="G66" s="1" t="e">
        <f>#REF!</f>
        <v>#REF!</v>
      </c>
      <c r="I66" s="1" t="e">
        <f>#REF!</f>
        <v>#REF!</v>
      </c>
      <c r="K66" s="1" t="e">
        <f>#REF!</f>
        <v>#REF!</v>
      </c>
      <c r="M66" s="1" t="e">
        <f>#REF!</f>
        <v>#REF!</v>
      </c>
      <c r="O66" s="1" t="e">
        <f>#REF!</f>
        <v>#REF!</v>
      </c>
    </row>
    <row r="67" spans="7:15" ht="12.75" hidden="1">
      <c r="G67" s="1" t="e">
        <f>#REF!</f>
        <v>#REF!</v>
      </c>
      <c r="I67" s="1" t="e">
        <f>#REF!</f>
        <v>#REF!</v>
      </c>
      <c r="K67" s="1" t="e">
        <f>#REF!</f>
        <v>#REF!</v>
      </c>
      <c r="M67" s="1" t="e">
        <f>#REF!</f>
        <v>#REF!</v>
      </c>
      <c r="O67" s="1" t="e">
        <f>#REF!</f>
        <v>#REF!</v>
      </c>
    </row>
    <row r="68" spans="7:15" ht="12.75" hidden="1">
      <c r="G68" s="1" t="e">
        <f>#REF!</f>
        <v>#REF!</v>
      </c>
      <c r="I68" s="1" t="e">
        <f>#REF!</f>
        <v>#REF!</v>
      </c>
      <c r="K68" s="1" t="e">
        <f>#REF!</f>
        <v>#REF!</v>
      </c>
      <c r="M68" s="1" t="e">
        <f>#REF!</f>
        <v>#REF!</v>
      </c>
      <c r="O68" s="1" t="e">
        <f>#REF!</f>
        <v>#REF!</v>
      </c>
    </row>
    <row r="69" spans="7:15" ht="12.75" hidden="1">
      <c r="G69" s="1" t="e">
        <f>#REF!</f>
        <v>#REF!</v>
      </c>
      <c r="I69" s="1" t="e">
        <f>#REF!</f>
        <v>#REF!</v>
      </c>
      <c r="K69" s="1" t="e">
        <f>#REF!</f>
        <v>#REF!</v>
      </c>
      <c r="M69" s="1" t="e">
        <f>#REF!</f>
        <v>#REF!</v>
      </c>
      <c r="O69" s="1" t="e">
        <f>#REF!</f>
        <v>#REF!</v>
      </c>
    </row>
    <row r="70" spans="7:15" ht="12.75" hidden="1">
      <c r="G70" s="1" t="e">
        <f>#REF!</f>
        <v>#REF!</v>
      </c>
      <c r="I70" s="1" t="e">
        <f>#REF!</f>
        <v>#REF!</v>
      </c>
      <c r="K70" s="1" t="e">
        <f>#REF!</f>
        <v>#REF!</v>
      </c>
      <c r="M70" s="1" t="e">
        <f>#REF!</f>
        <v>#REF!</v>
      </c>
      <c r="O70" s="1" t="e">
        <f>#REF!</f>
        <v>#REF!</v>
      </c>
    </row>
    <row r="71" spans="7:15" ht="12.75" hidden="1">
      <c r="G71" s="1" t="e">
        <f>#REF!</f>
        <v>#REF!</v>
      </c>
      <c r="I71" s="1" t="e">
        <f>#REF!</f>
        <v>#REF!</v>
      </c>
      <c r="K71" s="1" t="e">
        <f>#REF!</f>
        <v>#REF!</v>
      </c>
      <c r="M71" s="1" t="e">
        <f>#REF!</f>
        <v>#REF!</v>
      </c>
      <c r="O71" s="1" t="e">
        <f>#REF!</f>
        <v>#REF!</v>
      </c>
    </row>
    <row r="72" spans="7:15" ht="12.75" hidden="1">
      <c r="G72" s="1" t="e">
        <f>#REF!</f>
        <v>#REF!</v>
      </c>
      <c r="I72" s="1" t="e">
        <f>#REF!</f>
        <v>#REF!</v>
      </c>
      <c r="K72" s="1" t="e">
        <f>#REF!</f>
        <v>#REF!</v>
      </c>
      <c r="M72" s="1" t="e">
        <f>#REF!</f>
        <v>#REF!</v>
      </c>
      <c r="O72" s="1" t="e">
        <f>#REF!</f>
        <v>#REF!</v>
      </c>
    </row>
    <row r="73" spans="7:15" ht="12.75" hidden="1">
      <c r="G73" s="1" t="e">
        <f>#REF!</f>
        <v>#REF!</v>
      </c>
      <c r="I73" s="1" t="e">
        <f>#REF!</f>
        <v>#REF!</v>
      </c>
      <c r="K73" s="1" t="e">
        <f>#REF!</f>
        <v>#REF!</v>
      </c>
      <c r="M73" s="1" t="e">
        <f>#REF!</f>
        <v>#REF!</v>
      </c>
      <c r="O73" s="1" t="e">
        <f>#REF!</f>
        <v>#REF!</v>
      </c>
    </row>
    <row r="74" spans="7:15" ht="12.75" hidden="1">
      <c r="G74" s="1" t="e">
        <f>#REF!</f>
        <v>#REF!</v>
      </c>
      <c r="I74" s="1" t="e">
        <f>#REF!</f>
        <v>#REF!</v>
      </c>
      <c r="K74" s="1" t="e">
        <f>#REF!</f>
        <v>#REF!</v>
      </c>
      <c r="M74" s="1" t="e">
        <f>#REF!</f>
        <v>#REF!</v>
      </c>
      <c r="O74" s="1" t="e">
        <f>#REF!</f>
        <v>#REF!</v>
      </c>
    </row>
    <row r="75" spans="7:15" ht="12.75" hidden="1">
      <c r="G75" s="1" t="e">
        <f>#REF!</f>
        <v>#REF!</v>
      </c>
      <c r="I75" s="1" t="e">
        <f>#REF!</f>
        <v>#REF!</v>
      </c>
      <c r="K75" s="1" t="e">
        <f>#REF!</f>
        <v>#REF!</v>
      </c>
      <c r="M75" s="1" t="e">
        <f>#REF!</f>
        <v>#REF!</v>
      </c>
      <c r="O75" s="1" t="e">
        <f>#REF!</f>
        <v>#REF!</v>
      </c>
    </row>
    <row r="76" spans="7:15" ht="12.75" hidden="1">
      <c r="G76" s="1" t="e">
        <f>#REF!</f>
        <v>#REF!</v>
      </c>
      <c r="I76" s="1" t="e">
        <f>#REF!</f>
        <v>#REF!</v>
      </c>
      <c r="K76" s="1" t="e">
        <f>#REF!</f>
        <v>#REF!</v>
      </c>
      <c r="M76" s="1" t="e">
        <f>#REF!</f>
        <v>#REF!</v>
      </c>
      <c r="O76" s="1" t="e">
        <f>#REF!</f>
        <v>#REF!</v>
      </c>
    </row>
    <row r="77" spans="7:15" ht="12.75" hidden="1">
      <c r="G77" s="1" t="e">
        <f>#REF!</f>
        <v>#REF!</v>
      </c>
      <c r="I77" s="1" t="e">
        <f>#REF!</f>
        <v>#REF!</v>
      </c>
      <c r="K77" s="1" t="e">
        <f>#REF!</f>
        <v>#REF!</v>
      </c>
      <c r="M77" s="1" t="e">
        <f>#REF!</f>
        <v>#REF!</v>
      </c>
      <c r="O77" s="1" t="e">
        <f>#REF!</f>
        <v>#REF!</v>
      </c>
    </row>
    <row r="78" spans="7:15" ht="12.75" hidden="1">
      <c r="G78" s="1" t="e">
        <f>#REF!</f>
        <v>#REF!</v>
      </c>
      <c r="I78" s="1" t="e">
        <f>#REF!</f>
        <v>#REF!</v>
      </c>
      <c r="K78" s="1" t="e">
        <f>#REF!</f>
        <v>#REF!</v>
      </c>
      <c r="M78" s="1" t="e">
        <f>#REF!</f>
        <v>#REF!</v>
      </c>
      <c r="O78" s="1" t="e">
        <f>#REF!</f>
        <v>#REF!</v>
      </c>
    </row>
    <row r="79" spans="7:15" ht="12.75" hidden="1">
      <c r="G79" s="1" t="e">
        <f>#REF!</f>
        <v>#REF!</v>
      </c>
      <c r="I79" s="1" t="e">
        <f>#REF!</f>
        <v>#REF!</v>
      </c>
      <c r="K79" s="1" t="e">
        <f>#REF!</f>
        <v>#REF!</v>
      </c>
      <c r="M79" s="1" t="e">
        <f>#REF!</f>
        <v>#REF!</v>
      </c>
      <c r="O79" s="1" t="e">
        <f>#REF!</f>
        <v>#REF!</v>
      </c>
    </row>
    <row r="80" spans="7:15" ht="12.75" hidden="1">
      <c r="G80" s="1" t="e">
        <f>#REF!</f>
        <v>#REF!</v>
      </c>
      <c r="I80" s="1" t="e">
        <f>#REF!</f>
        <v>#REF!</v>
      </c>
      <c r="K80" s="1" t="e">
        <f>#REF!</f>
        <v>#REF!</v>
      </c>
      <c r="M80" s="1" t="e">
        <f>#REF!</f>
        <v>#REF!</v>
      </c>
      <c r="O80" s="1" t="e">
        <f>#REF!</f>
        <v>#REF!</v>
      </c>
    </row>
    <row r="81" spans="7:15" ht="12.75" hidden="1">
      <c r="G81" s="1" t="e">
        <f>#REF!</f>
        <v>#REF!</v>
      </c>
      <c r="I81" s="1" t="e">
        <f>#REF!</f>
        <v>#REF!</v>
      </c>
      <c r="K81" s="1" t="e">
        <f>#REF!</f>
        <v>#REF!</v>
      </c>
      <c r="M81" s="1" t="e">
        <f>#REF!</f>
        <v>#REF!</v>
      </c>
      <c r="O81" s="1" t="e">
        <f>#REF!</f>
        <v>#REF!</v>
      </c>
    </row>
    <row r="82" spans="7:15" ht="12.75" hidden="1">
      <c r="G82" s="1" t="e">
        <f>#REF!</f>
        <v>#REF!</v>
      </c>
      <c r="I82" s="1" t="e">
        <f>#REF!</f>
        <v>#REF!</v>
      </c>
      <c r="K82" s="1" t="e">
        <f>#REF!</f>
        <v>#REF!</v>
      </c>
      <c r="M82" s="1" t="e">
        <f>#REF!</f>
        <v>#REF!</v>
      </c>
      <c r="O82" s="1" t="e">
        <f>#REF!</f>
        <v>#REF!</v>
      </c>
    </row>
    <row r="83" spans="7:15" ht="12.75" hidden="1">
      <c r="G83" s="1" t="e">
        <f>#REF!</f>
        <v>#REF!</v>
      </c>
      <c r="I83" s="1" t="e">
        <f>#REF!</f>
        <v>#REF!</v>
      </c>
      <c r="K83" s="1" t="e">
        <f>#REF!</f>
        <v>#REF!</v>
      </c>
      <c r="M83" s="1" t="e">
        <f>#REF!</f>
        <v>#REF!</v>
      </c>
      <c r="O83" s="1" t="e">
        <f>#REF!</f>
        <v>#REF!</v>
      </c>
    </row>
    <row r="84" spans="7:15" ht="12.75" hidden="1">
      <c r="G84" s="1" t="e">
        <f>#REF!</f>
        <v>#REF!</v>
      </c>
      <c r="I84" s="1" t="e">
        <f>#REF!</f>
        <v>#REF!</v>
      </c>
      <c r="K84" s="1" t="e">
        <f>#REF!</f>
        <v>#REF!</v>
      </c>
      <c r="M84" s="1" t="e">
        <f>#REF!</f>
        <v>#REF!</v>
      </c>
      <c r="O84" s="1" t="e">
        <f>#REF!</f>
        <v>#REF!</v>
      </c>
    </row>
    <row r="85" spans="7:15" ht="12.75" hidden="1">
      <c r="G85" s="1" t="e">
        <f>#REF!</f>
        <v>#REF!</v>
      </c>
      <c r="I85" s="1" t="e">
        <f>#REF!</f>
        <v>#REF!</v>
      </c>
      <c r="K85" s="1" t="e">
        <f>#REF!</f>
        <v>#REF!</v>
      </c>
      <c r="M85" s="1" t="e">
        <f>#REF!</f>
        <v>#REF!</v>
      </c>
      <c r="O85" s="1" t="e">
        <f>#REF!</f>
        <v>#REF!</v>
      </c>
    </row>
    <row r="86" spans="7:15" ht="12.75" hidden="1">
      <c r="G86" s="1" t="e">
        <f>#REF!</f>
        <v>#REF!</v>
      </c>
      <c r="I86" s="1" t="e">
        <f>#REF!</f>
        <v>#REF!</v>
      </c>
      <c r="K86" s="1" t="e">
        <f>#REF!</f>
        <v>#REF!</v>
      </c>
      <c r="M86" s="1" t="e">
        <f>#REF!</f>
        <v>#REF!</v>
      </c>
      <c r="O86" s="1" t="e">
        <f>#REF!</f>
        <v>#REF!</v>
      </c>
    </row>
    <row r="87" spans="7:15" ht="12.75" hidden="1">
      <c r="G87" s="1" t="e">
        <f>#REF!</f>
        <v>#REF!</v>
      </c>
      <c r="I87" s="1" t="e">
        <f>#REF!</f>
        <v>#REF!</v>
      </c>
      <c r="K87" s="1" t="e">
        <f>#REF!</f>
        <v>#REF!</v>
      </c>
      <c r="M87" s="1" t="e">
        <f>#REF!</f>
        <v>#REF!</v>
      </c>
      <c r="O87" s="1" t="e">
        <f>#REF!</f>
        <v>#REF!</v>
      </c>
    </row>
    <row r="88" spans="7:15" ht="12.75" hidden="1">
      <c r="G88" s="1" t="e">
        <f>#REF!</f>
        <v>#REF!</v>
      </c>
      <c r="I88" s="1" t="e">
        <f>#REF!</f>
        <v>#REF!</v>
      </c>
      <c r="K88" s="1" t="e">
        <f>#REF!</f>
        <v>#REF!</v>
      </c>
      <c r="M88" s="1" t="e">
        <f>#REF!</f>
        <v>#REF!</v>
      </c>
      <c r="O88" s="1" t="e">
        <f>#REF!</f>
        <v>#REF!</v>
      </c>
    </row>
    <row r="89" spans="7:15" ht="12.75" hidden="1">
      <c r="G89" s="1" t="e">
        <f>#REF!</f>
        <v>#REF!</v>
      </c>
      <c r="I89" s="1" t="e">
        <f>#REF!</f>
        <v>#REF!</v>
      </c>
      <c r="K89" s="1" t="e">
        <f>#REF!</f>
        <v>#REF!</v>
      </c>
      <c r="M89" s="1" t="e">
        <f>#REF!</f>
        <v>#REF!</v>
      </c>
      <c r="O89" s="1" t="e">
        <f>#REF!</f>
        <v>#REF!</v>
      </c>
    </row>
    <row r="90" spans="7:15" ht="12.75" hidden="1">
      <c r="G90" s="1" t="e">
        <f>#REF!</f>
        <v>#REF!</v>
      </c>
      <c r="I90" s="1" t="e">
        <f>#REF!</f>
        <v>#REF!</v>
      </c>
      <c r="K90" s="1" t="e">
        <f>#REF!</f>
        <v>#REF!</v>
      </c>
      <c r="M90" s="1" t="e">
        <f>#REF!</f>
        <v>#REF!</v>
      </c>
      <c r="O90" s="1" t="e">
        <f>#REF!</f>
        <v>#REF!</v>
      </c>
    </row>
    <row r="91" spans="7:15" ht="12.75" hidden="1">
      <c r="G91" s="1" t="e">
        <f>#REF!</f>
        <v>#REF!</v>
      </c>
      <c r="I91" s="1" t="e">
        <f>#REF!</f>
        <v>#REF!</v>
      </c>
      <c r="K91" s="1" t="e">
        <f>#REF!</f>
        <v>#REF!</v>
      </c>
      <c r="M91" s="1" t="e">
        <f>#REF!</f>
        <v>#REF!</v>
      </c>
      <c r="O91" s="1" t="e">
        <f>#REF!</f>
        <v>#REF!</v>
      </c>
    </row>
    <row r="92" spans="7:15" ht="12.75" hidden="1">
      <c r="G92" s="1" t="e">
        <f>#REF!</f>
        <v>#REF!</v>
      </c>
      <c r="I92" s="1" t="e">
        <f>#REF!</f>
        <v>#REF!</v>
      </c>
      <c r="K92" s="1" t="e">
        <f>#REF!</f>
        <v>#REF!</v>
      </c>
      <c r="M92" s="1" t="e">
        <f>#REF!</f>
        <v>#REF!</v>
      </c>
      <c r="O92" s="1" t="e">
        <f>#REF!</f>
        <v>#REF!</v>
      </c>
    </row>
    <row r="93" spans="7:15" ht="12.75" hidden="1">
      <c r="G93" s="1" t="e">
        <f>#REF!</f>
        <v>#REF!</v>
      </c>
      <c r="I93" s="1" t="e">
        <f>#REF!</f>
        <v>#REF!</v>
      </c>
      <c r="K93" s="1" t="e">
        <f>#REF!</f>
        <v>#REF!</v>
      </c>
      <c r="M93" s="1" t="e">
        <f>#REF!</f>
        <v>#REF!</v>
      </c>
      <c r="O93" s="1" t="e">
        <f>#REF!</f>
        <v>#REF!</v>
      </c>
    </row>
    <row r="94" spans="7:15" ht="12.75" hidden="1">
      <c r="G94" s="1" t="e">
        <f>#REF!</f>
        <v>#REF!</v>
      </c>
      <c r="I94" s="1" t="e">
        <f>#REF!</f>
        <v>#REF!</v>
      </c>
      <c r="K94" s="1" t="e">
        <f>#REF!</f>
        <v>#REF!</v>
      </c>
      <c r="M94" s="1" t="e">
        <f>#REF!</f>
        <v>#REF!</v>
      </c>
      <c r="O94" s="1" t="e">
        <f>#REF!</f>
        <v>#REF!</v>
      </c>
    </row>
    <row r="95" spans="7:15" ht="12.75" hidden="1">
      <c r="G95" s="1" t="e">
        <f>#REF!</f>
        <v>#REF!</v>
      </c>
      <c r="I95" s="1" t="e">
        <f>#REF!</f>
        <v>#REF!</v>
      </c>
      <c r="K95" s="1" t="e">
        <f>#REF!</f>
        <v>#REF!</v>
      </c>
      <c r="M95" s="1" t="e">
        <f>#REF!</f>
        <v>#REF!</v>
      </c>
      <c r="O95" s="1" t="e">
        <f>#REF!</f>
        <v>#REF!</v>
      </c>
    </row>
    <row r="96" ht="12.75" hidden="1"/>
    <row r="97" ht="12.75" hidden="1"/>
    <row r="98" ht="12.75" hidden="1"/>
  </sheetData>
  <sheetProtection password="CF6C" sheet="1" selectLockedCells="1"/>
  <mergeCells count="31">
    <mergeCell ref="P7:Q7"/>
    <mergeCell ref="R7:S7"/>
    <mergeCell ref="AD7:AE7"/>
    <mergeCell ref="D7:E7"/>
    <mergeCell ref="X7:Y7"/>
    <mergeCell ref="AL7:AM7"/>
    <mergeCell ref="AP6:AP8"/>
    <mergeCell ref="D6:U6"/>
    <mergeCell ref="AF7:AG7"/>
    <mergeCell ref="N7:O7"/>
    <mergeCell ref="AJ7:AK7"/>
    <mergeCell ref="AN6:AN8"/>
    <mergeCell ref="V7:W7"/>
    <mergeCell ref="AH7:AI7"/>
    <mergeCell ref="B43:B45"/>
    <mergeCell ref="F7:G7"/>
    <mergeCell ref="L7:M7"/>
    <mergeCell ref="B6:B8"/>
    <mergeCell ref="C44:E44"/>
    <mergeCell ref="T7:U7"/>
    <mergeCell ref="C45:E45"/>
    <mergeCell ref="V6:AM6"/>
    <mergeCell ref="C43:E43"/>
    <mergeCell ref="AO6:AO8"/>
    <mergeCell ref="C6:C8"/>
    <mergeCell ref="AQ6:AQ8"/>
    <mergeCell ref="D1:S1"/>
    <mergeCell ref="AB7:AC7"/>
    <mergeCell ref="Z7:AA7"/>
    <mergeCell ref="H7:I7"/>
    <mergeCell ref="J7:K7"/>
  </mergeCells>
  <dataValidations count="2">
    <dataValidation type="whole" operator="greaterThan" allowBlank="1" showInputMessage="1" showErrorMessage="1" errorTitle="Внимание!" error="Вводятся только целые числовые значения больше 0." sqref="G41:V41 D36:S36 G37:S37 T36:V37 X36:AM37 X41:AM41">
      <formula1>0</formula1>
    </dataValidation>
    <dataValidation type="whole" operator="greaterThan" allowBlank="1" showInputMessage="1" showErrorMessage="1" sqref="V39:V40 X39:AM40">
      <formula1>0</formula1>
    </dataValidation>
  </dataValidations>
  <printOptions horizontalCentered="1"/>
  <pageMargins left="0.1968503937007874" right="0.03937007874015748" top="0.2755905511811024" bottom="0.1968503937007874" header="0.15748031496062992" footer="0.15748031496062992"/>
  <pageSetup cellComments="asDisplaye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B1:AK370"/>
  <sheetViews>
    <sheetView zoomScale="75" zoomScaleNormal="75" zoomScaleSheetLayoutView="75" zoomScalePageLayoutView="0" workbookViewId="0" topLeftCell="A1">
      <pane xSplit="3" ySplit="10" topLeftCell="D5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U59" sqref="U59"/>
    </sheetView>
  </sheetViews>
  <sheetFormatPr defaultColWidth="9.00390625" defaultRowHeight="12.75"/>
  <cols>
    <col min="1" max="1" width="1.625" style="130" customWidth="1"/>
    <col min="2" max="2" width="5.75390625" style="130" customWidth="1"/>
    <col min="3" max="3" width="64.75390625" style="130" customWidth="1"/>
    <col min="4" max="4" width="11.25390625" style="130" customWidth="1"/>
    <col min="5" max="5" width="11.875" style="130" customWidth="1"/>
    <col min="6" max="6" width="11.75390625" style="130" customWidth="1"/>
    <col min="7" max="7" width="11.00390625" style="130" customWidth="1"/>
    <col min="8" max="8" width="11.375" style="130" customWidth="1"/>
    <col min="9" max="9" width="10.75390625" style="130" customWidth="1"/>
    <col min="10" max="10" width="10.00390625" style="130" customWidth="1"/>
    <col min="11" max="11" width="11.375" style="130" customWidth="1"/>
    <col min="12" max="12" width="11.25390625" style="130" customWidth="1"/>
    <col min="13" max="13" width="11.75390625" style="130" customWidth="1"/>
    <col min="14" max="14" width="10.875" style="130" customWidth="1"/>
    <col min="15" max="15" width="13.125" style="130" customWidth="1"/>
    <col min="16" max="16" width="11.375" style="130" customWidth="1"/>
    <col min="17" max="19" width="13.125" style="130" customWidth="1"/>
    <col min="20" max="20" width="11.625" style="130" customWidth="1"/>
    <col min="21" max="21" width="13.25390625" style="130" customWidth="1"/>
    <col min="22" max="22" width="11.75390625" style="130" customWidth="1"/>
    <col min="23" max="24" width="9.875" style="241" customWidth="1"/>
    <col min="25" max="25" width="9.75390625" style="241" customWidth="1"/>
    <col min="26" max="26" width="9.00390625" style="241" customWidth="1"/>
    <col min="27" max="16384" width="9.125" style="130" customWidth="1"/>
  </cols>
  <sheetData>
    <row r="1" spans="2:24" ht="7.5" customHeight="1">
      <c r="B1" s="131"/>
      <c r="C1" s="131"/>
      <c r="D1" s="132"/>
      <c r="E1" s="132"/>
      <c r="F1" s="132"/>
      <c r="G1" s="131"/>
      <c r="H1" s="131"/>
      <c r="I1" s="131"/>
      <c r="J1" s="290" t="s">
        <v>130</v>
      </c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40"/>
      <c r="X1" s="240"/>
    </row>
    <row r="2" spans="2:24" ht="4.5" customHeight="1">
      <c r="B2" s="131"/>
      <c r="C2" s="132"/>
      <c r="D2" s="132"/>
      <c r="E2" s="132"/>
      <c r="F2" s="132"/>
      <c r="G2" s="132"/>
      <c r="H2" s="132"/>
      <c r="I2" s="132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40"/>
      <c r="X2" s="240"/>
    </row>
    <row r="3" spans="2:26" ht="3.75" customHeight="1">
      <c r="B3" s="131"/>
      <c r="C3" s="133"/>
      <c r="D3" s="133"/>
      <c r="E3" s="133"/>
      <c r="F3" s="133"/>
      <c r="G3" s="133"/>
      <c r="H3" s="133"/>
      <c r="I3" s="133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40"/>
      <c r="X3" s="240"/>
      <c r="Y3" s="242"/>
      <c r="Z3" s="242"/>
    </row>
    <row r="4" spans="2:26" ht="22.5" customHeight="1">
      <c r="B4" s="134" t="s">
        <v>131</v>
      </c>
      <c r="C4" s="570" t="s">
        <v>132</v>
      </c>
      <c r="D4" s="570"/>
      <c r="E4" s="570"/>
      <c r="F4" s="570"/>
      <c r="G4" s="570"/>
      <c r="H4" s="135"/>
      <c r="I4" s="135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40"/>
      <c r="X4" s="240"/>
      <c r="Y4" s="242"/>
      <c r="Z4" s="242"/>
    </row>
    <row r="5" spans="23:24" ht="9.75" customHeight="1" thickBot="1">
      <c r="W5" s="243"/>
      <c r="X5" s="243"/>
    </row>
    <row r="6" spans="2:26" ht="24" customHeight="1">
      <c r="B6" s="571" t="s">
        <v>285</v>
      </c>
      <c r="C6" s="574" t="s">
        <v>284</v>
      </c>
      <c r="D6" s="559" t="s">
        <v>133</v>
      </c>
      <c r="E6" s="560"/>
      <c r="F6" s="560"/>
      <c r="G6" s="560"/>
      <c r="H6" s="560"/>
      <c r="I6" s="560"/>
      <c r="J6" s="560"/>
      <c r="K6" s="560"/>
      <c r="L6" s="560"/>
      <c r="M6" s="560"/>
      <c r="N6" s="561"/>
      <c r="O6" s="559" t="s">
        <v>134</v>
      </c>
      <c r="P6" s="560"/>
      <c r="Q6" s="560"/>
      <c r="R6" s="560"/>
      <c r="S6" s="560"/>
      <c r="T6" s="560"/>
      <c r="U6" s="560"/>
      <c r="V6" s="561"/>
      <c r="W6" s="244"/>
      <c r="X6" s="244"/>
      <c r="Y6" s="245"/>
      <c r="Z6" s="245"/>
    </row>
    <row r="7" spans="2:26" ht="21.75" customHeight="1">
      <c r="B7" s="572"/>
      <c r="C7" s="575"/>
      <c r="D7" s="548" t="s">
        <v>8</v>
      </c>
      <c r="E7" s="551" t="s">
        <v>135</v>
      </c>
      <c r="F7" s="552"/>
      <c r="G7" s="552"/>
      <c r="H7" s="552"/>
      <c r="I7" s="552"/>
      <c r="J7" s="553"/>
      <c r="K7" s="554" t="s">
        <v>283</v>
      </c>
      <c r="L7" s="555"/>
      <c r="M7" s="555"/>
      <c r="N7" s="556"/>
      <c r="O7" s="557" t="s">
        <v>136</v>
      </c>
      <c r="P7" s="558"/>
      <c r="Q7" s="565" t="s">
        <v>137</v>
      </c>
      <c r="R7" s="566"/>
      <c r="S7" s="566"/>
      <c r="T7" s="566"/>
      <c r="U7" s="566"/>
      <c r="V7" s="567"/>
      <c r="W7" s="244"/>
      <c r="X7" s="244"/>
      <c r="Y7" s="245"/>
      <c r="Z7" s="245"/>
    </row>
    <row r="8" spans="2:27" ht="33" customHeight="1">
      <c r="B8" s="572"/>
      <c r="C8" s="575"/>
      <c r="D8" s="549"/>
      <c r="E8" s="568" t="s">
        <v>138</v>
      </c>
      <c r="F8" s="568"/>
      <c r="G8" s="569" t="s">
        <v>139</v>
      </c>
      <c r="H8" s="568" t="s">
        <v>140</v>
      </c>
      <c r="I8" s="568"/>
      <c r="J8" s="569" t="s">
        <v>141</v>
      </c>
      <c r="K8" s="544" t="s">
        <v>142</v>
      </c>
      <c r="L8" s="577"/>
      <c r="M8" s="544" t="s">
        <v>143</v>
      </c>
      <c r="N8" s="545"/>
      <c r="O8" s="557"/>
      <c r="P8" s="558"/>
      <c r="Q8" s="551" t="s">
        <v>267</v>
      </c>
      <c r="R8" s="552"/>
      <c r="S8" s="551" t="s">
        <v>268</v>
      </c>
      <c r="T8" s="552"/>
      <c r="U8" s="546" t="s">
        <v>144</v>
      </c>
      <c r="V8" s="547"/>
      <c r="W8" s="540" t="s">
        <v>266</v>
      </c>
      <c r="X8" s="541"/>
      <c r="Y8" s="541"/>
      <c r="Z8" s="541"/>
      <c r="AA8" s="541"/>
    </row>
    <row r="9" spans="2:27" ht="66" customHeight="1">
      <c r="B9" s="573"/>
      <c r="C9" s="576"/>
      <c r="D9" s="550"/>
      <c r="E9" s="136" t="s">
        <v>145</v>
      </c>
      <c r="F9" s="137" t="s">
        <v>262</v>
      </c>
      <c r="G9" s="568"/>
      <c r="H9" s="138" t="s">
        <v>146</v>
      </c>
      <c r="I9" s="139" t="s">
        <v>263</v>
      </c>
      <c r="J9" s="568"/>
      <c r="K9" s="140" t="s">
        <v>147</v>
      </c>
      <c r="L9" s="140" t="s">
        <v>148</v>
      </c>
      <c r="M9" s="140" t="s">
        <v>147</v>
      </c>
      <c r="N9" s="208" t="s">
        <v>148</v>
      </c>
      <c r="O9" s="228" t="s">
        <v>149</v>
      </c>
      <c r="P9" s="246" t="s">
        <v>258</v>
      </c>
      <c r="Q9" s="174" t="s">
        <v>149</v>
      </c>
      <c r="R9" s="247" t="s">
        <v>258</v>
      </c>
      <c r="S9" s="207" t="s">
        <v>149</v>
      </c>
      <c r="T9" s="175" t="s">
        <v>258</v>
      </c>
      <c r="U9" s="176" t="s">
        <v>149</v>
      </c>
      <c r="V9" s="229" t="s">
        <v>258</v>
      </c>
      <c r="W9" s="248" t="s">
        <v>264</v>
      </c>
      <c r="X9" s="248" t="s">
        <v>265</v>
      </c>
      <c r="Y9" s="249" t="s">
        <v>269</v>
      </c>
      <c r="Z9" s="249" t="s">
        <v>270</v>
      </c>
      <c r="AA9" s="250" t="s">
        <v>328</v>
      </c>
    </row>
    <row r="10" spans="2:27" ht="15">
      <c r="B10" s="220" t="s">
        <v>31</v>
      </c>
      <c r="C10" s="210" t="s">
        <v>150</v>
      </c>
      <c r="D10" s="209">
        <v>1</v>
      </c>
      <c r="E10" s="141">
        <v>2</v>
      </c>
      <c r="F10" s="141">
        <v>3</v>
      </c>
      <c r="G10" s="141">
        <v>4</v>
      </c>
      <c r="H10" s="141">
        <v>5</v>
      </c>
      <c r="I10" s="141">
        <v>6</v>
      </c>
      <c r="J10" s="141">
        <v>7</v>
      </c>
      <c r="K10" s="141">
        <v>8</v>
      </c>
      <c r="L10" s="141">
        <v>9</v>
      </c>
      <c r="M10" s="141">
        <v>10</v>
      </c>
      <c r="N10" s="210">
        <v>11</v>
      </c>
      <c r="O10" s="209">
        <v>12</v>
      </c>
      <c r="P10" s="141">
        <v>13</v>
      </c>
      <c r="Q10" s="141">
        <v>14</v>
      </c>
      <c r="R10" s="141">
        <v>15</v>
      </c>
      <c r="S10" s="141">
        <v>16</v>
      </c>
      <c r="T10" s="141">
        <v>17</v>
      </c>
      <c r="U10" s="141">
        <v>18</v>
      </c>
      <c r="V10" s="210">
        <v>19</v>
      </c>
      <c r="W10" s="251"/>
      <c r="X10" s="251"/>
      <c r="Y10" s="252"/>
      <c r="Z10" s="252"/>
      <c r="AA10" s="254"/>
    </row>
    <row r="11" spans="2:27" ht="18" customHeight="1">
      <c r="B11" s="542" t="s">
        <v>151</v>
      </c>
      <c r="C11" s="543"/>
      <c r="D11" s="211"/>
      <c r="E11" s="178"/>
      <c r="F11" s="178"/>
      <c r="G11" s="178"/>
      <c r="H11" s="178"/>
      <c r="I11" s="178"/>
      <c r="J11" s="178"/>
      <c r="K11" s="178"/>
      <c r="L11" s="178"/>
      <c r="M11" s="178"/>
      <c r="N11" s="212"/>
      <c r="O11" s="211"/>
      <c r="P11" s="178"/>
      <c r="Q11" s="178"/>
      <c r="R11" s="178"/>
      <c r="S11" s="178"/>
      <c r="T11" s="178"/>
      <c r="U11" s="178"/>
      <c r="V11" s="212"/>
      <c r="W11" s="255"/>
      <c r="X11" s="255"/>
      <c r="Y11" s="256"/>
      <c r="Z11" s="256"/>
      <c r="AA11" s="254"/>
    </row>
    <row r="12" spans="2:27" ht="28.5">
      <c r="B12" s="221">
        <v>1</v>
      </c>
      <c r="C12" s="222" t="s">
        <v>152</v>
      </c>
      <c r="D12" s="213">
        <f>E12+G12+H12+J12</f>
        <v>744</v>
      </c>
      <c r="E12" s="144">
        <v>719</v>
      </c>
      <c r="F12" s="144">
        <v>399</v>
      </c>
      <c r="G12" s="144">
        <v>25</v>
      </c>
      <c r="H12" s="144"/>
      <c r="I12" s="144"/>
      <c r="J12" s="144"/>
      <c r="K12" s="144">
        <v>229</v>
      </c>
      <c r="L12" s="144">
        <v>130</v>
      </c>
      <c r="M12" s="144">
        <v>83</v>
      </c>
      <c r="N12" s="214">
        <v>302</v>
      </c>
      <c r="O12" s="230">
        <v>222</v>
      </c>
      <c r="P12" s="145">
        <v>20876</v>
      </c>
      <c r="Q12" s="146">
        <v>72</v>
      </c>
      <c r="R12" s="146">
        <v>7051</v>
      </c>
      <c r="S12" s="146">
        <v>450</v>
      </c>
      <c r="T12" s="146">
        <v>34629</v>
      </c>
      <c r="U12" s="147"/>
      <c r="V12" s="231"/>
      <c r="W12" s="257">
        <f>IF(E12&gt;=F12,"","не верно")</f>
      </c>
      <c r="X12" s="257">
        <f>IF(H12&gt;=I12,"","не верно")</f>
      </c>
      <c r="Y12" s="257">
        <f>IF(D12=K12+L12+M12+N12,"","не верно")</f>
      </c>
      <c r="Z12" s="257">
        <f>IF(D12=O12+Q12+S12,"","не верно")</f>
      </c>
      <c r="AA12" s="257">
        <f>IF(V12&gt;=U12,"","не верно")</f>
      </c>
    </row>
    <row r="13" spans="2:27" ht="35.25" customHeight="1">
      <c r="B13" s="221">
        <v>2</v>
      </c>
      <c r="C13" s="222" t="s">
        <v>153</v>
      </c>
      <c r="D13" s="213">
        <f aca="true" t="shared" si="0" ref="D13:D33">E13+G13+H13+J13</f>
        <v>518</v>
      </c>
      <c r="E13" s="144">
        <v>497</v>
      </c>
      <c r="F13" s="144">
        <v>284</v>
      </c>
      <c r="G13" s="144">
        <v>21</v>
      </c>
      <c r="H13" s="144"/>
      <c r="I13" s="144"/>
      <c r="J13" s="144"/>
      <c r="K13" s="144">
        <v>218</v>
      </c>
      <c r="L13" s="144">
        <v>114</v>
      </c>
      <c r="M13" s="144">
        <v>35</v>
      </c>
      <c r="N13" s="214">
        <v>151</v>
      </c>
      <c r="O13" s="232">
        <v>200</v>
      </c>
      <c r="P13" s="148">
        <v>6509</v>
      </c>
      <c r="Q13" s="147">
        <v>72</v>
      </c>
      <c r="R13" s="147">
        <v>1526</v>
      </c>
      <c r="S13" s="147">
        <v>246</v>
      </c>
      <c r="T13" s="147">
        <v>2703</v>
      </c>
      <c r="U13" s="147">
        <v>1</v>
      </c>
      <c r="V13" s="231">
        <v>72</v>
      </c>
      <c r="W13" s="257">
        <f aca="true" t="shared" si="1" ref="W13:W62">IF(E13&gt;=F13,"","не верно")</f>
      </c>
      <c r="X13" s="257">
        <f aca="true" t="shared" si="2" ref="X13:X62">IF(H13&gt;=I13,"","не верно")</f>
      </c>
      <c r="Y13" s="257">
        <f aca="true" t="shared" si="3" ref="Y13:Y62">IF(D13=K13+L13+M13+N13,"","не верно")</f>
      </c>
      <c r="Z13" s="257">
        <f aca="true" t="shared" si="4" ref="Z13:Z62">IF(D13=O13+Q13+S13,"","не верно")</f>
      </c>
      <c r="AA13" s="257">
        <f aca="true" t="shared" si="5" ref="AA13:AA62">IF(V13&gt;=U13,"","не верно")</f>
      </c>
    </row>
    <row r="14" spans="2:27" ht="28.5">
      <c r="B14" s="221">
        <v>3</v>
      </c>
      <c r="C14" s="222" t="s">
        <v>154</v>
      </c>
      <c r="D14" s="213">
        <f t="shared" si="0"/>
        <v>226</v>
      </c>
      <c r="E14" s="144">
        <v>208</v>
      </c>
      <c r="F14" s="144">
        <v>121</v>
      </c>
      <c r="G14" s="144">
        <v>18</v>
      </c>
      <c r="H14" s="144"/>
      <c r="I14" s="144"/>
      <c r="J14" s="144"/>
      <c r="K14" s="144">
        <v>39</v>
      </c>
      <c r="L14" s="144">
        <v>53</v>
      </c>
      <c r="M14" s="144">
        <v>18</v>
      </c>
      <c r="N14" s="214">
        <v>116</v>
      </c>
      <c r="O14" s="232">
        <v>125</v>
      </c>
      <c r="P14" s="148">
        <v>2674</v>
      </c>
      <c r="Q14" s="147">
        <v>48</v>
      </c>
      <c r="R14" s="147">
        <v>677</v>
      </c>
      <c r="S14" s="147">
        <v>53</v>
      </c>
      <c r="T14" s="147">
        <v>477</v>
      </c>
      <c r="U14" s="147"/>
      <c r="V14" s="231"/>
      <c r="W14" s="257">
        <f t="shared" si="1"/>
      </c>
      <c r="X14" s="257">
        <f t="shared" si="2"/>
      </c>
      <c r="Y14" s="257">
        <f t="shared" si="3"/>
      </c>
      <c r="Z14" s="257">
        <f t="shared" si="4"/>
      </c>
      <c r="AA14" s="257">
        <f t="shared" si="5"/>
      </c>
    </row>
    <row r="15" spans="2:27" ht="28.5">
      <c r="B15" s="221">
        <v>4</v>
      </c>
      <c r="C15" s="222" t="s">
        <v>155</v>
      </c>
      <c r="D15" s="213">
        <f t="shared" si="0"/>
        <v>260</v>
      </c>
      <c r="E15" s="144">
        <v>242</v>
      </c>
      <c r="F15" s="144">
        <v>135</v>
      </c>
      <c r="G15" s="144">
        <v>18</v>
      </c>
      <c r="H15" s="144"/>
      <c r="I15" s="144"/>
      <c r="J15" s="144"/>
      <c r="K15" s="144">
        <v>91</v>
      </c>
      <c r="L15" s="144">
        <v>80</v>
      </c>
      <c r="M15" s="144">
        <v>13</v>
      </c>
      <c r="N15" s="214">
        <v>76</v>
      </c>
      <c r="O15" s="232">
        <v>134</v>
      </c>
      <c r="P15" s="148">
        <v>7268</v>
      </c>
      <c r="Q15" s="147">
        <v>62</v>
      </c>
      <c r="R15" s="147">
        <v>2952</v>
      </c>
      <c r="S15" s="147">
        <v>64</v>
      </c>
      <c r="T15" s="147">
        <v>1691</v>
      </c>
      <c r="U15" s="147"/>
      <c r="V15" s="231"/>
      <c r="W15" s="257">
        <f t="shared" si="1"/>
      </c>
      <c r="X15" s="257">
        <f t="shared" si="2"/>
      </c>
      <c r="Y15" s="257">
        <f t="shared" si="3"/>
      </c>
      <c r="Z15" s="257">
        <f t="shared" si="4"/>
      </c>
      <c r="AA15" s="257">
        <f t="shared" si="5"/>
      </c>
    </row>
    <row r="16" spans="2:27" ht="28.5">
      <c r="B16" s="221">
        <v>5</v>
      </c>
      <c r="C16" s="223" t="s">
        <v>156</v>
      </c>
      <c r="D16" s="213">
        <f t="shared" si="0"/>
        <v>107</v>
      </c>
      <c r="E16" s="150">
        <v>93</v>
      </c>
      <c r="F16" s="150">
        <v>68</v>
      </c>
      <c r="G16" s="150">
        <v>14</v>
      </c>
      <c r="H16" s="150"/>
      <c r="I16" s="150"/>
      <c r="J16" s="150"/>
      <c r="K16" s="150">
        <v>23</v>
      </c>
      <c r="L16" s="150">
        <v>18</v>
      </c>
      <c r="M16" s="150">
        <v>16</v>
      </c>
      <c r="N16" s="215">
        <v>50</v>
      </c>
      <c r="O16" s="232">
        <v>61</v>
      </c>
      <c r="P16" s="148">
        <v>1830</v>
      </c>
      <c r="Q16" s="147">
        <v>15</v>
      </c>
      <c r="R16" s="147">
        <v>742</v>
      </c>
      <c r="S16" s="147">
        <v>31</v>
      </c>
      <c r="T16" s="147">
        <v>840</v>
      </c>
      <c r="U16" s="147"/>
      <c r="V16" s="231"/>
      <c r="W16" s="257">
        <f t="shared" si="1"/>
      </c>
      <c r="X16" s="257">
        <f t="shared" si="2"/>
      </c>
      <c r="Y16" s="257">
        <f t="shared" si="3"/>
      </c>
      <c r="Z16" s="257">
        <f t="shared" si="4"/>
      </c>
      <c r="AA16" s="257">
        <f t="shared" si="5"/>
      </c>
    </row>
    <row r="17" spans="2:27" ht="15.75">
      <c r="B17" s="221">
        <v>6</v>
      </c>
      <c r="C17" s="223" t="s">
        <v>157</v>
      </c>
      <c r="D17" s="213">
        <f t="shared" si="0"/>
        <v>45</v>
      </c>
      <c r="E17" s="150">
        <v>39</v>
      </c>
      <c r="F17" s="150">
        <v>24</v>
      </c>
      <c r="G17" s="150">
        <v>6</v>
      </c>
      <c r="H17" s="150"/>
      <c r="I17" s="150"/>
      <c r="J17" s="150"/>
      <c r="K17" s="150">
        <v>16</v>
      </c>
      <c r="L17" s="150">
        <v>10</v>
      </c>
      <c r="M17" s="150">
        <v>3</v>
      </c>
      <c r="N17" s="215">
        <v>16</v>
      </c>
      <c r="O17" s="232">
        <v>21</v>
      </c>
      <c r="P17" s="148">
        <v>309</v>
      </c>
      <c r="Q17" s="147">
        <v>13</v>
      </c>
      <c r="R17" s="147">
        <v>231</v>
      </c>
      <c r="S17" s="147">
        <v>11</v>
      </c>
      <c r="T17" s="147">
        <v>571</v>
      </c>
      <c r="U17" s="147"/>
      <c r="V17" s="231"/>
      <c r="W17" s="257">
        <f t="shared" si="1"/>
      </c>
      <c r="X17" s="257">
        <f t="shared" si="2"/>
      </c>
      <c r="Y17" s="257">
        <f t="shared" si="3"/>
      </c>
      <c r="Z17" s="257">
        <f t="shared" si="4"/>
      </c>
      <c r="AA17" s="257">
        <f t="shared" si="5"/>
      </c>
    </row>
    <row r="18" spans="2:27" ht="28.5">
      <c r="B18" s="221">
        <v>7</v>
      </c>
      <c r="C18" s="222" t="s">
        <v>158</v>
      </c>
      <c r="D18" s="213">
        <f t="shared" si="0"/>
        <v>135</v>
      </c>
      <c r="E18" s="144">
        <v>125</v>
      </c>
      <c r="F18" s="144">
        <v>93</v>
      </c>
      <c r="G18" s="144">
        <v>10</v>
      </c>
      <c r="H18" s="144"/>
      <c r="I18" s="144"/>
      <c r="J18" s="144"/>
      <c r="K18" s="348"/>
      <c r="L18" s="144">
        <v>68</v>
      </c>
      <c r="M18" s="348"/>
      <c r="N18" s="214">
        <v>67</v>
      </c>
      <c r="O18" s="232">
        <v>22</v>
      </c>
      <c r="P18" s="148">
        <v>22</v>
      </c>
      <c r="Q18" s="147">
        <v>6</v>
      </c>
      <c r="R18" s="147">
        <v>6</v>
      </c>
      <c r="S18" s="147">
        <v>107</v>
      </c>
      <c r="T18" s="147">
        <v>107</v>
      </c>
      <c r="U18" s="147"/>
      <c r="V18" s="231"/>
      <c r="W18" s="257">
        <f t="shared" si="1"/>
      </c>
      <c r="X18" s="257">
        <f t="shared" si="2"/>
      </c>
      <c r="Y18" s="257">
        <f t="shared" si="3"/>
      </c>
      <c r="Z18" s="257">
        <f t="shared" si="4"/>
      </c>
      <c r="AA18" s="257">
        <f t="shared" si="5"/>
      </c>
    </row>
    <row r="19" spans="2:27" ht="15.75">
      <c r="B19" s="221">
        <v>8</v>
      </c>
      <c r="C19" s="222" t="s">
        <v>159</v>
      </c>
      <c r="D19" s="213">
        <f t="shared" si="0"/>
        <v>37</v>
      </c>
      <c r="E19" s="144">
        <v>32</v>
      </c>
      <c r="F19" s="144">
        <v>23</v>
      </c>
      <c r="G19" s="144">
        <v>5</v>
      </c>
      <c r="H19" s="144"/>
      <c r="I19" s="144"/>
      <c r="J19" s="144"/>
      <c r="K19" s="348"/>
      <c r="L19" s="144">
        <v>21</v>
      </c>
      <c r="M19" s="348"/>
      <c r="N19" s="214">
        <v>16</v>
      </c>
      <c r="O19" s="232">
        <v>25</v>
      </c>
      <c r="P19" s="148">
        <v>418</v>
      </c>
      <c r="Q19" s="147">
        <v>6</v>
      </c>
      <c r="R19" s="147">
        <v>103</v>
      </c>
      <c r="S19" s="147">
        <v>6</v>
      </c>
      <c r="T19" s="147">
        <v>128</v>
      </c>
      <c r="U19" s="147"/>
      <c r="V19" s="231"/>
      <c r="W19" s="257">
        <f t="shared" si="1"/>
      </c>
      <c r="X19" s="257">
        <f t="shared" si="2"/>
      </c>
      <c r="Y19" s="257">
        <f t="shared" si="3"/>
      </c>
      <c r="Z19" s="257">
        <f t="shared" si="4"/>
      </c>
      <c r="AA19" s="257">
        <f t="shared" si="5"/>
      </c>
    </row>
    <row r="20" spans="2:27" ht="15" customHeight="1">
      <c r="B20" s="221">
        <v>9</v>
      </c>
      <c r="C20" s="222" t="s">
        <v>160</v>
      </c>
      <c r="D20" s="213">
        <f t="shared" si="0"/>
        <v>352</v>
      </c>
      <c r="E20" s="144">
        <v>335</v>
      </c>
      <c r="F20" s="144">
        <v>204</v>
      </c>
      <c r="G20" s="144">
        <v>17</v>
      </c>
      <c r="H20" s="144"/>
      <c r="I20" s="144"/>
      <c r="J20" s="144"/>
      <c r="K20" s="348"/>
      <c r="L20" s="144">
        <v>125</v>
      </c>
      <c r="M20" s="348"/>
      <c r="N20" s="214">
        <v>227</v>
      </c>
      <c r="O20" s="232">
        <v>155</v>
      </c>
      <c r="P20" s="148">
        <v>9062</v>
      </c>
      <c r="Q20" s="147">
        <v>51</v>
      </c>
      <c r="R20" s="147">
        <v>2410</v>
      </c>
      <c r="S20" s="147">
        <v>146</v>
      </c>
      <c r="T20" s="147">
        <v>10012</v>
      </c>
      <c r="U20" s="147">
        <v>14</v>
      </c>
      <c r="V20" s="231">
        <v>359</v>
      </c>
      <c r="W20" s="257">
        <f t="shared" si="1"/>
      </c>
      <c r="X20" s="257">
        <f t="shared" si="2"/>
      </c>
      <c r="Y20" s="257">
        <f t="shared" si="3"/>
      </c>
      <c r="Z20" s="257">
        <f t="shared" si="4"/>
      </c>
      <c r="AA20" s="257">
        <f t="shared" si="5"/>
      </c>
    </row>
    <row r="21" spans="2:27" ht="15.75">
      <c r="B21" s="221">
        <v>10</v>
      </c>
      <c r="C21" s="222" t="s">
        <v>161</v>
      </c>
      <c r="D21" s="213">
        <f t="shared" si="0"/>
        <v>100</v>
      </c>
      <c r="E21" s="144">
        <v>93</v>
      </c>
      <c r="F21" s="144">
        <v>47</v>
      </c>
      <c r="G21" s="144">
        <v>7</v>
      </c>
      <c r="H21" s="144"/>
      <c r="I21" s="144"/>
      <c r="J21" s="144"/>
      <c r="K21" s="348"/>
      <c r="L21" s="144">
        <v>45</v>
      </c>
      <c r="M21" s="348"/>
      <c r="N21" s="214">
        <v>55</v>
      </c>
      <c r="O21" s="232">
        <v>66</v>
      </c>
      <c r="P21" s="148">
        <v>2141</v>
      </c>
      <c r="Q21" s="147">
        <v>22</v>
      </c>
      <c r="R21" s="147">
        <v>1331</v>
      </c>
      <c r="S21" s="147">
        <v>12</v>
      </c>
      <c r="T21" s="147">
        <v>1003</v>
      </c>
      <c r="U21" s="147"/>
      <c r="V21" s="231"/>
      <c r="W21" s="257">
        <f t="shared" si="1"/>
      </c>
      <c r="X21" s="257">
        <f t="shared" si="2"/>
      </c>
      <c r="Y21" s="257">
        <f t="shared" si="3"/>
      </c>
      <c r="Z21" s="257">
        <f t="shared" si="4"/>
      </c>
      <c r="AA21" s="257">
        <f t="shared" si="5"/>
      </c>
    </row>
    <row r="22" spans="2:27" ht="15.75">
      <c r="B22" s="221">
        <v>11</v>
      </c>
      <c r="C22" s="223" t="s">
        <v>162</v>
      </c>
      <c r="D22" s="213">
        <f t="shared" si="0"/>
        <v>0</v>
      </c>
      <c r="E22" s="150"/>
      <c r="F22" s="150"/>
      <c r="G22" s="150"/>
      <c r="H22" s="150"/>
      <c r="I22" s="150"/>
      <c r="J22" s="150"/>
      <c r="K22" s="150"/>
      <c r="L22" s="150"/>
      <c r="M22" s="150"/>
      <c r="N22" s="215"/>
      <c r="O22" s="232"/>
      <c r="P22" s="148"/>
      <c r="Q22" s="147"/>
      <c r="R22" s="147"/>
      <c r="S22" s="147"/>
      <c r="T22" s="147"/>
      <c r="U22" s="147"/>
      <c r="V22" s="231"/>
      <c r="W22" s="257">
        <f t="shared" si="1"/>
      </c>
      <c r="X22" s="257">
        <f t="shared" si="2"/>
      </c>
      <c r="Y22" s="257">
        <f t="shared" si="3"/>
      </c>
      <c r="Z22" s="257">
        <f t="shared" si="4"/>
      </c>
      <c r="AA22" s="257">
        <f t="shared" si="5"/>
      </c>
    </row>
    <row r="23" spans="2:27" ht="42.75">
      <c r="B23" s="221">
        <v>12</v>
      </c>
      <c r="C23" s="223" t="s">
        <v>163</v>
      </c>
      <c r="D23" s="213">
        <f t="shared" si="0"/>
        <v>99</v>
      </c>
      <c r="E23" s="150">
        <v>90</v>
      </c>
      <c r="F23" s="150">
        <v>62</v>
      </c>
      <c r="G23" s="150">
        <v>9</v>
      </c>
      <c r="H23" s="150"/>
      <c r="I23" s="150"/>
      <c r="J23" s="150"/>
      <c r="K23" s="150">
        <v>29</v>
      </c>
      <c r="L23" s="150">
        <v>64</v>
      </c>
      <c r="M23" s="150">
        <v>1</v>
      </c>
      <c r="N23" s="215">
        <v>5</v>
      </c>
      <c r="O23" s="232">
        <v>73</v>
      </c>
      <c r="P23" s="148">
        <v>102</v>
      </c>
      <c r="Q23" s="147">
        <v>6</v>
      </c>
      <c r="R23" s="147">
        <v>9</v>
      </c>
      <c r="S23" s="147">
        <v>20</v>
      </c>
      <c r="T23" s="147">
        <v>30</v>
      </c>
      <c r="U23" s="147"/>
      <c r="V23" s="231"/>
      <c r="W23" s="257">
        <f t="shared" si="1"/>
      </c>
      <c r="X23" s="257">
        <f t="shared" si="2"/>
      </c>
      <c r="Y23" s="257">
        <f t="shared" si="3"/>
      </c>
      <c r="Z23" s="257">
        <f t="shared" si="4"/>
      </c>
      <c r="AA23" s="257">
        <f t="shared" si="5"/>
      </c>
    </row>
    <row r="24" spans="2:27" ht="15.75">
      <c r="B24" s="221">
        <v>13</v>
      </c>
      <c r="C24" s="222" t="s">
        <v>164</v>
      </c>
      <c r="D24" s="213">
        <f t="shared" si="0"/>
        <v>290</v>
      </c>
      <c r="E24" s="150">
        <v>270</v>
      </c>
      <c r="F24" s="150">
        <v>168</v>
      </c>
      <c r="G24" s="150">
        <v>20</v>
      </c>
      <c r="H24" s="150"/>
      <c r="I24" s="150"/>
      <c r="J24" s="150"/>
      <c r="K24" s="150">
        <v>20</v>
      </c>
      <c r="L24" s="150">
        <v>61</v>
      </c>
      <c r="M24" s="150">
        <v>35</v>
      </c>
      <c r="N24" s="215">
        <v>174</v>
      </c>
      <c r="O24" s="232">
        <v>157</v>
      </c>
      <c r="P24" s="148">
        <v>2639</v>
      </c>
      <c r="Q24" s="147">
        <v>35</v>
      </c>
      <c r="R24" s="147">
        <v>990</v>
      </c>
      <c r="S24" s="147">
        <v>98</v>
      </c>
      <c r="T24" s="147">
        <v>875</v>
      </c>
      <c r="U24" s="147"/>
      <c r="V24" s="231"/>
      <c r="W24" s="257">
        <f t="shared" si="1"/>
      </c>
      <c r="X24" s="257">
        <f t="shared" si="2"/>
      </c>
      <c r="Y24" s="257">
        <f t="shared" si="3"/>
      </c>
      <c r="Z24" s="257">
        <f t="shared" si="4"/>
      </c>
      <c r="AA24" s="257">
        <f t="shared" si="5"/>
      </c>
    </row>
    <row r="25" spans="2:27" ht="44.25" customHeight="1">
      <c r="B25" s="221">
        <v>14</v>
      </c>
      <c r="C25" s="223" t="s">
        <v>165</v>
      </c>
      <c r="D25" s="213">
        <f t="shared" si="0"/>
        <v>8</v>
      </c>
      <c r="E25" s="150">
        <v>7</v>
      </c>
      <c r="F25" s="150">
        <v>3</v>
      </c>
      <c r="G25" s="150">
        <v>1</v>
      </c>
      <c r="H25" s="150"/>
      <c r="I25" s="150"/>
      <c r="J25" s="150"/>
      <c r="K25" s="150">
        <v>3</v>
      </c>
      <c r="L25" s="150">
        <v>1</v>
      </c>
      <c r="M25" s="150">
        <v>0</v>
      </c>
      <c r="N25" s="215">
        <v>4</v>
      </c>
      <c r="O25" s="232">
        <v>2</v>
      </c>
      <c r="P25" s="148">
        <v>11</v>
      </c>
      <c r="Q25" s="147">
        <v>2</v>
      </c>
      <c r="R25" s="147">
        <v>20</v>
      </c>
      <c r="S25" s="147">
        <v>4</v>
      </c>
      <c r="T25" s="147">
        <v>13</v>
      </c>
      <c r="U25" s="147"/>
      <c r="V25" s="231"/>
      <c r="W25" s="257">
        <f t="shared" si="1"/>
      </c>
      <c r="X25" s="257">
        <f t="shared" si="2"/>
      </c>
      <c r="Y25" s="257">
        <f t="shared" si="3"/>
      </c>
      <c r="Z25" s="257">
        <f t="shared" si="4"/>
      </c>
      <c r="AA25" s="257">
        <f t="shared" si="5"/>
      </c>
    </row>
    <row r="26" spans="2:27" ht="27.75" customHeight="1">
      <c r="B26" s="221">
        <v>15</v>
      </c>
      <c r="C26" s="223" t="s">
        <v>166</v>
      </c>
      <c r="D26" s="213">
        <f t="shared" si="0"/>
        <v>699</v>
      </c>
      <c r="E26" s="150">
        <v>675</v>
      </c>
      <c r="F26" s="150">
        <v>374</v>
      </c>
      <c r="G26" s="150">
        <v>24</v>
      </c>
      <c r="H26" s="150"/>
      <c r="I26" s="150"/>
      <c r="J26" s="150"/>
      <c r="K26" s="150">
        <v>211</v>
      </c>
      <c r="L26" s="150">
        <v>115</v>
      </c>
      <c r="M26" s="150">
        <v>80</v>
      </c>
      <c r="N26" s="215">
        <v>293</v>
      </c>
      <c r="O26" s="232">
        <v>207</v>
      </c>
      <c r="P26" s="148">
        <v>2256</v>
      </c>
      <c r="Q26" s="147">
        <v>69</v>
      </c>
      <c r="R26" s="147">
        <v>891</v>
      </c>
      <c r="S26" s="147">
        <v>423</v>
      </c>
      <c r="T26" s="147">
        <v>2935</v>
      </c>
      <c r="U26" s="147">
        <v>2</v>
      </c>
      <c r="V26" s="231">
        <v>10</v>
      </c>
      <c r="W26" s="257">
        <f t="shared" si="1"/>
      </c>
      <c r="X26" s="257">
        <f t="shared" si="2"/>
      </c>
      <c r="Y26" s="257">
        <f t="shared" si="3"/>
      </c>
      <c r="Z26" s="257">
        <f t="shared" si="4"/>
      </c>
      <c r="AA26" s="257">
        <f t="shared" si="5"/>
      </c>
    </row>
    <row r="27" spans="2:27" ht="28.5">
      <c r="B27" s="221">
        <v>16</v>
      </c>
      <c r="C27" s="223" t="s">
        <v>167</v>
      </c>
      <c r="D27" s="213">
        <f t="shared" si="0"/>
        <v>77</v>
      </c>
      <c r="E27" s="150">
        <v>67</v>
      </c>
      <c r="F27" s="150">
        <v>34</v>
      </c>
      <c r="G27" s="150">
        <v>10</v>
      </c>
      <c r="H27" s="150"/>
      <c r="I27" s="150"/>
      <c r="J27" s="150"/>
      <c r="K27" s="150">
        <v>21</v>
      </c>
      <c r="L27" s="150">
        <v>14</v>
      </c>
      <c r="M27" s="150">
        <v>6</v>
      </c>
      <c r="N27" s="215">
        <v>36</v>
      </c>
      <c r="O27" s="232">
        <v>36</v>
      </c>
      <c r="P27" s="148">
        <v>222</v>
      </c>
      <c r="Q27" s="147">
        <v>12</v>
      </c>
      <c r="R27" s="147">
        <v>102</v>
      </c>
      <c r="S27" s="147">
        <v>29</v>
      </c>
      <c r="T27" s="147">
        <v>61</v>
      </c>
      <c r="U27" s="147"/>
      <c r="V27" s="231"/>
      <c r="W27" s="257">
        <f t="shared" si="1"/>
      </c>
      <c r="X27" s="257">
        <f t="shared" si="2"/>
      </c>
      <c r="Y27" s="257">
        <f t="shared" si="3"/>
      </c>
      <c r="Z27" s="257">
        <f t="shared" si="4"/>
      </c>
      <c r="AA27" s="257">
        <f t="shared" si="5"/>
      </c>
    </row>
    <row r="28" spans="2:27" ht="28.5">
      <c r="B28" s="221">
        <v>17</v>
      </c>
      <c r="C28" s="223" t="s">
        <v>168</v>
      </c>
      <c r="D28" s="213">
        <f t="shared" si="0"/>
        <v>34</v>
      </c>
      <c r="E28" s="150">
        <v>31</v>
      </c>
      <c r="F28" s="150">
        <v>15</v>
      </c>
      <c r="G28" s="150">
        <v>3</v>
      </c>
      <c r="H28" s="150"/>
      <c r="I28" s="150"/>
      <c r="J28" s="150"/>
      <c r="K28" s="150">
        <v>11</v>
      </c>
      <c r="L28" s="150">
        <v>2</v>
      </c>
      <c r="M28" s="150">
        <v>4</v>
      </c>
      <c r="N28" s="215">
        <v>17</v>
      </c>
      <c r="O28" s="232">
        <v>17</v>
      </c>
      <c r="P28" s="148">
        <v>77</v>
      </c>
      <c r="Q28" s="147">
        <v>3</v>
      </c>
      <c r="R28" s="147">
        <v>8</v>
      </c>
      <c r="S28" s="147">
        <v>14</v>
      </c>
      <c r="T28" s="147">
        <v>60</v>
      </c>
      <c r="U28" s="147"/>
      <c r="V28" s="231"/>
      <c r="W28" s="257">
        <f t="shared" si="1"/>
      </c>
      <c r="X28" s="257">
        <f t="shared" si="2"/>
      </c>
      <c r="Y28" s="257">
        <f t="shared" si="3"/>
      </c>
      <c r="Z28" s="257">
        <f t="shared" si="4"/>
      </c>
      <c r="AA28" s="257">
        <f t="shared" si="5"/>
      </c>
    </row>
    <row r="29" spans="2:27" ht="18" customHeight="1">
      <c r="B29" s="221">
        <v>18</v>
      </c>
      <c r="C29" s="223" t="s">
        <v>169</v>
      </c>
      <c r="D29" s="213">
        <f t="shared" si="0"/>
        <v>84</v>
      </c>
      <c r="E29" s="150">
        <v>78</v>
      </c>
      <c r="F29" s="150">
        <v>44</v>
      </c>
      <c r="G29" s="150">
        <v>6</v>
      </c>
      <c r="H29" s="150"/>
      <c r="I29" s="150"/>
      <c r="J29" s="150"/>
      <c r="K29" s="150">
        <v>23</v>
      </c>
      <c r="L29" s="150">
        <v>12</v>
      </c>
      <c r="M29" s="150">
        <v>6</v>
      </c>
      <c r="N29" s="215">
        <v>43</v>
      </c>
      <c r="O29" s="232">
        <v>60</v>
      </c>
      <c r="P29" s="148">
        <v>1046</v>
      </c>
      <c r="Q29" s="147">
        <v>15</v>
      </c>
      <c r="R29" s="147">
        <v>143</v>
      </c>
      <c r="S29" s="147">
        <v>9</v>
      </c>
      <c r="T29" s="147">
        <v>69</v>
      </c>
      <c r="U29" s="147"/>
      <c r="V29" s="231"/>
      <c r="W29" s="257">
        <f t="shared" si="1"/>
      </c>
      <c r="X29" s="257">
        <f t="shared" si="2"/>
      </c>
      <c r="Y29" s="257">
        <f t="shared" si="3"/>
      </c>
      <c r="Z29" s="257">
        <f t="shared" si="4"/>
      </c>
      <c r="AA29" s="257">
        <f t="shared" si="5"/>
      </c>
    </row>
    <row r="30" spans="2:27" ht="18" customHeight="1">
      <c r="B30" s="221">
        <v>19</v>
      </c>
      <c r="C30" s="223" t="s">
        <v>170</v>
      </c>
      <c r="D30" s="213">
        <f t="shared" si="0"/>
        <v>2</v>
      </c>
      <c r="E30" s="150">
        <v>2</v>
      </c>
      <c r="F30" s="150">
        <v>0</v>
      </c>
      <c r="G30" s="150">
        <v>0</v>
      </c>
      <c r="H30" s="150"/>
      <c r="I30" s="150"/>
      <c r="J30" s="150"/>
      <c r="K30" s="150">
        <v>0</v>
      </c>
      <c r="L30" s="150">
        <v>1</v>
      </c>
      <c r="M30" s="150">
        <v>0</v>
      </c>
      <c r="N30" s="215">
        <v>1</v>
      </c>
      <c r="O30" s="232">
        <v>1</v>
      </c>
      <c r="P30" s="148">
        <v>1</v>
      </c>
      <c r="Q30" s="147">
        <v>0</v>
      </c>
      <c r="R30" s="147">
        <v>0</v>
      </c>
      <c r="S30" s="147">
        <v>1</v>
      </c>
      <c r="T30" s="147">
        <v>1</v>
      </c>
      <c r="U30" s="147"/>
      <c r="V30" s="231"/>
      <c r="W30" s="257">
        <f t="shared" si="1"/>
      </c>
      <c r="X30" s="257">
        <f t="shared" si="2"/>
      </c>
      <c r="Y30" s="257">
        <f t="shared" si="3"/>
      </c>
      <c r="Z30" s="257">
        <f t="shared" si="4"/>
      </c>
      <c r="AA30" s="257">
        <f t="shared" si="5"/>
      </c>
    </row>
    <row r="31" spans="2:27" ht="28.5">
      <c r="B31" s="221">
        <v>20</v>
      </c>
      <c r="C31" s="223" t="s">
        <v>171</v>
      </c>
      <c r="D31" s="213">
        <f t="shared" si="0"/>
        <v>5</v>
      </c>
      <c r="E31" s="150">
        <v>4</v>
      </c>
      <c r="F31" s="150">
        <v>0</v>
      </c>
      <c r="G31" s="150">
        <v>1</v>
      </c>
      <c r="H31" s="150"/>
      <c r="I31" s="150"/>
      <c r="J31" s="150"/>
      <c r="K31" s="150">
        <v>0</v>
      </c>
      <c r="L31" s="150">
        <v>3</v>
      </c>
      <c r="M31" s="150">
        <v>0</v>
      </c>
      <c r="N31" s="215">
        <v>2</v>
      </c>
      <c r="O31" s="232">
        <v>2</v>
      </c>
      <c r="P31" s="148">
        <v>2</v>
      </c>
      <c r="Q31" s="147">
        <v>1</v>
      </c>
      <c r="R31" s="147">
        <v>1</v>
      </c>
      <c r="S31" s="147">
        <v>2</v>
      </c>
      <c r="T31" s="147">
        <v>2</v>
      </c>
      <c r="U31" s="147"/>
      <c r="V31" s="231"/>
      <c r="W31" s="257">
        <f t="shared" si="1"/>
      </c>
      <c r="X31" s="257">
        <f t="shared" si="2"/>
      </c>
      <c r="Y31" s="257">
        <f t="shared" si="3"/>
      </c>
      <c r="Z31" s="257">
        <f t="shared" si="4"/>
      </c>
      <c r="AA31" s="257">
        <f t="shared" si="5"/>
      </c>
    </row>
    <row r="32" spans="2:27" ht="15.75">
      <c r="B32" s="221">
        <v>21</v>
      </c>
      <c r="C32" s="223" t="s">
        <v>172</v>
      </c>
      <c r="D32" s="213">
        <f t="shared" si="0"/>
        <v>10</v>
      </c>
      <c r="E32" s="150">
        <v>7</v>
      </c>
      <c r="F32" s="150">
        <v>0</v>
      </c>
      <c r="G32" s="150">
        <v>3</v>
      </c>
      <c r="H32" s="150"/>
      <c r="I32" s="150"/>
      <c r="J32" s="150"/>
      <c r="K32" s="150">
        <v>0</v>
      </c>
      <c r="L32" s="150">
        <v>0</v>
      </c>
      <c r="M32" s="150">
        <v>0</v>
      </c>
      <c r="N32" s="215">
        <v>10</v>
      </c>
      <c r="O32" s="232">
        <v>7</v>
      </c>
      <c r="P32" s="148">
        <v>32</v>
      </c>
      <c r="Q32" s="147">
        <v>2</v>
      </c>
      <c r="R32" s="147">
        <v>5</v>
      </c>
      <c r="S32" s="147">
        <v>1</v>
      </c>
      <c r="T32" s="147">
        <v>1</v>
      </c>
      <c r="U32" s="147"/>
      <c r="V32" s="231"/>
      <c r="W32" s="257">
        <f t="shared" si="1"/>
      </c>
      <c r="X32" s="257">
        <f t="shared" si="2"/>
      </c>
      <c r="Y32" s="257">
        <f t="shared" si="3"/>
      </c>
      <c r="Z32" s="257">
        <f t="shared" si="4"/>
      </c>
      <c r="AA32" s="257">
        <f t="shared" si="5"/>
      </c>
    </row>
    <row r="33" spans="2:27" ht="42" customHeight="1">
      <c r="B33" s="221">
        <v>22</v>
      </c>
      <c r="C33" s="223" t="s">
        <v>173</v>
      </c>
      <c r="D33" s="213">
        <f t="shared" si="0"/>
        <v>219</v>
      </c>
      <c r="E33" s="150">
        <v>207</v>
      </c>
      <c r="F33" s="150">
        <v>122</v>
      </c>
      <c r="G33" s="150">
        <v>12</v>
      </c>
      <c r="H33" s="150"/>
      <c r="I33" s="150"/>
      <c r="J33" s="150"/>
      <c r="K33" s="150">
        <v>76</v>
      </c>
      <c r="L33" s="150">
        <v>24</v>
      </c>
      <c r="M33" s="150">
        <v>34</v>
      </c>
      <c r="N33" s="215">
        <v>85</v>
      </c>
      <c r="O33" s="232">
        <v>95</v>
      </c>
      <c r="P33" s="148">
        <v>2054</v>
      </c>
      <c r="Q33" s="147">
        <v>25</v>
      </c>
      <c r="R33" s="147">
        <v>651</v>
      </c>
      <c r="S33" s="147">
        <v>99</v>
      </c>
      <c r="T33" s="147">
        <v>2821</v>
      </c>
      <c r="U33" s="147"/>
      <c r="V33" s="231"/>
      <c r="W33" s="257">
        <f t="shared" si="1"/>
      </c>
      <c r="X33" s="257">
        <f t="shared" si="2"/>
      </c>
      <c r="Y33" s="257">
        <f t="shared" si="3"/>
      </c>
      <c r="Z33" s="257">
        <f t="shared" si="4"/>
      </c>
      <c r="AA33" s="257">
        <f t="shared" si="5"/>
      </c>
    </row>
    <row r="34" spans="2:27" ht="19.5" customHeight="1">
      <c r="B34" s="221"/>
      <c r="C34" s="224" t="s">
        <v>8</v>
      </c>
      <c r="D34" s="216">
        <f>E34+G34+H34+J34</f>
        <v>744</v>
      </c>
      <c r="E34" s="151">
        <v>719</v>
      </c>
      <c r="F34" s="151">
        <v>399</v>
      </c>
      <c r="G34" s="151">
        <v>25</v>
      </c>
      <c r="H34" s="151"/>
      <c r="I34" s="151"/>
      <c r="J34" s="151"/>
      <c r="K34" s="151">
        <v>229</v>
      </c>
      <c r="L34" s="151">
        <v>130</v>
      </c>
      <c r="M34" s="151">
        <v>83</v>
      </c>
      <c r="N34" s="217">
        <v>302</v>
      </c>
      <c r="O34" s="233">
        <v>222</v>
      </c>
      <c r="P34" s="152">
        <f>SUM(P12:P33)</f>
        <v>59551</v>
      </c>
      <c r="Q34" s="355">
        <v>72</v>
      </c>
      <c r="R34" s="152">
        <f>SUM(R12:R33)</f>
        <v>19849</v>
      </c>
      <c r="S34" s="153">
        <v>450</v>
      </c>
      <c r="T34" s="152">
        <f>SUM(T12:T33)</f>
        <v>59029</v>
      </c>
      <c r="U34" s="153">
        <v>17</v>
      </c>
      <c r="V34" s="234">
        <f>SUM(V12:V33)</f>
        <v>441</v>
      </c>
      <c r="W34" s="257">
        <f t="shared" si="1"/>
      </c>
      <c r="X34" s="257">
        <f t="shared" si="2"/>
      </c>
      <c r="Y34" s="257">
        <f t="shared" si="3"/>
      </c>
      <c r="Z34" s="257">
        <f t="shared" si="4"/>
      </c>
      <c r="AA34" s="257">
        <f t="shared" si="5"/>
      </c>
    </row>
    <row r="35" spans="2:27" ht="15" customHeight="1">
      <c r="B35" s="542" t="s">
        <v>174</v>
      </c>
      <c r="C35" s="543"/>
      <c r="D35" s="211"/>
      <c r="E35" s="178"/>
      <c r="F35" s="178"/>
      <c r="G35" s="178"/>
      <c r="H35" s="178"/>
      <c r="I35" s="178"/>
      <c r="J35" s="178"/>
      <c r="K35" s="178"/>
      <c r="L35" s="178"/>
      <c r="M35" s="178"/>
      <c r="N35" s="212"/>
      <c r="O35" s="211"/>
      <c r="P35" s="178"/>
      <c r="Q35" s="178"/>
      <c r="R35" s="178"/>
      <c r="S35" s="178"/>
      <c r="T35" s="178"/>
      <c r="U35" s="178"/>
      <c r="V35" s="212"/>
      <c r="W35" s="257">
        <f t="shared" si="1"/>
      </c>
      <c r="X35" s="257">
        <f t="shared" si="2"/>
      </c>
      <c r="Y35" s="257">
        <f t="shared" si="3"/>
      </c>
      <c r="Z35" s="257">
        <f t="shared" si="4"/>
      </c>
      <c r="AA35" s="257">
        <f t="shared" si="5"/>
      </c>
    </row>
    <row r="36" spans="2:27" ht="31.5" customHeight="1">
      <c r="B36" s="225">
        <v>1</v>
      </c>
      <c r="C36" s="223" t="s">
        <v>175</v>
      </c>
      <c r="D36" s="213">
        <f aca="true" t="shared" si="6" ref="D36:D45">E36+G36+H36+J36</f>
        <v>288</v>
      </c>
      <c r="E36" s="154">
        <v>274</v>
      </c>
      <c r="F36" s="154">
        <v>183</v>
      </c>
      <c r="G36" s="154">
        <v>14</v>
      </c>
      <c r="H36" s="154"/>
      <c r="I36" s="154"/>
      <c r="J36" s="154"/>
      <c r="K36" s="154">
        <v>134</v>
      </c>
      <c r="L36" s="154">
        <v>109</v>
      </c>
      <c r="M36" s="154">
        <v>14</v>
      </c>
      <c r="N36" s="218">
        <v>31</v>
      </c>
      <c r="O36" s="235">
        <v>101</v>
      </c>
      <c r="P36" s="155">
        <v>1060</v>
      </c>
      <c r="Q36" s="156">
        <v>40</v>
      </c>
      <c r="R36" s="156">
        <v>528</v>
      </c>
      <c r="S36" s="156">
        <v>147</v>
      </c>
      <c r="T36" s="156">
        <v>938</v>
      </c>
      <c r="U36" s="156"/>
      <c r="V36" s="236"/>
      <c r="W36" s="257">
        <f t="shared" si="1"/>
      </c>
      <c r="X36" s="257">
        <f t="shared" si="2"/>
      </c>
      <c r="Y36" s="257">
        <f t="shared" si="3"/>
      </c>
      <c r="Z36" s="257">
        <f t="shared" si="4"/>
      </c>
      <c r="AA36" s="257">
        <f t="shared" si="5"/>
      </c>
    </row>
    <row r="37" spans="2:27" ht="20.25" customHeight="1">
      <c r="B37" s="225">
        <v>2</v>
      </c>
      <c r="C37" s="223" t="s">
        <v>176</v>
      </c>
      <c r="D37" s="213">
        <f t="shared" si="6"/>
        <v>5</v>
      </c>
      <c r="E37" s="154">
        <v>5</v>
      </c>
      <c r="F37" s="154">
        <v>5</v>
      </c>
      <c r="G37" s="154">
        <v>0</v>
      </c>
      <c r="H37" s="154"/>
      <c r="I37" s="154"/>
      <c r="J37" s="154"/>
      <c r="K37" s="154">
        <v>0</v>
      </c>
      <c r="L37" s="154">
        <v>0</v>
      </c>
      <c r="M37" s="154">
        <v>1</v>
      </c>
      <c r="N37" s="218">
        <v>4</v>
      </c>
      <c r="O37" s="235">
        <v>1</v>
      </c>
      <c r="P37" s="155">
        <v>1</v>
      </c>
      <c r="Q37" s="156">
        <v>1</v>
      </c>
      <c r="R37" s="156">
        <v>1</v>
      </c>
      <c r="S37" s="156">
        <v>3</v>
      </c>
      <c r="T37" s="156">
        <v>3</v>
      </c>
      <c r="U37" s="156"/>
      <c r="V37" s="236"/>
      <c r="W37" s="257">
        <f t="shared" si="1"/>
      </c>
      <c r="X37" s="257">
        <f t="shared" si="2"/>
      </c>
      <c r="Y37" s="257">
        <f t="shared" si="3"/>
      </c>
      <c r="Z37" s="257">
        <f t="shared" si="4"/>
      </c>
      <c r="AA37" s="257">
        <f t="shared" si="5"/>
      </c>
    </row>
    <row r="38" spans="2:27" ht="18" customHeight="1">
      <c r="B38" s="225">
        <v>3</v>
      </c>
      <c r="C38" s="223" t="s">
        <v>177</v>
      </c>
      <c r="D38" s="213">
        <f t="shared" si="6"/>
        <v>0</v>
      </c>
      <c r="E38" s="154"/>
      <c r="F38" s="154"/>
      <c r="G38" s="154"/>
      <c r="H38" s="154"/>
      <c r="I38" s="154"/>
      <c r="J38" s="154"/>
      <c r="K38" s="154"/>
      <c r="L38" s="154"/>
      <c r="M38" s="154"/>
      <c r="N38" s="218"/>
      <c r="O38" s="235"/>
      <c r="P38" s="155"/>
      <c r="Q38" s="156"/>
      <c r="R38" s="156"/>
      <c r="S38" s="156"/>
      <c r="T38" s="156"/>
      <c r="U38" s="156"/>
      <c r="V38" s="236"/>
      <c r="W38" s="257">
        <f t="shared" si="1"/>
      </c>
      <c r="X38" s="257">
        <f t="shared" si="2"/>
      </c>
      <c r="Y38" s="257">
        <f t="shared" si="3"/>
      </c>
      <c r="Z38" s="257">
        <f t="shared" si="4"/>
      </c>
      <c r="AA38" s="257">
        <f t="shared" si="5"/>
      </c>
    </row>
    <row r="39" spans="2:27" ht="17.25" customHeight="1">
      <c r="B39" s="225">
        <v>4</v>
      </c>
      <c r="C39" s="223" t="s">
        <v>178</v>
      </c>
      <c r="D39" s="213">
        <f t="shared" si="6"/>
        <v>21</v>
      </c>
      <c r="E39" s="154">
        <v>21</v>
      </c>
      <c r="F39" s="154">
        <v>19</v>
      </c>
      <c r="G39" s="154">
        <v>0</v>
      </c>
      <c r="H39" s="154"/>
      <c r="I39" s="154"/>
      <c r="J39" s="154"/>
      <c r="K39" s="154">
        <v>12</v>
      </c>
      <c r="L39" s="154">
        <v>5</v>
      </c>
      <c r="M39" s="154">
        <v>0</v>
      </c>
      <c r="N39" s="218">
        <v>4</v>
      </c>
      <c r="O39" s="235">
        <v>11</v>
      </c>
      <c r="P39" s="155">
        <v>813</v>
      </c>
      <c r="Q39" s="156">
        <v>1</v>
      </c>
      <c r="R39" s="156">
        <v>40</v>
      </c>
      <c r="S39" s="156">
        <v>9</v>
      </c>
      <c r="T39" s="156">
        <v>318</v>
      </c>
      <c r="U39" s="156"/>
      <c r="V39" s="236"/>
      <c r="W39" s="257">
        <f t="shared" si="1"/>
      </c>
      <c r="X39" s="257">
        <f t="shared" si="2"/>
      </c>
      <c r="Y39" s="257">
        <f t="shared" si="3"/>
      </c>
      <c r="Z39" s="257">
        <f t="shared" si="4"/>
      </c>
      <c r="AA39" s="257">
        <f t="shared" si="5"/>
      </c>
    </row>
    <row r="40" spans="2:27" ht="29.25" customHeight="1">
      <c r="B40" s="225">
        <v>5</v>
      </c>
      <c r="C40" s="223" t="s">
        <v>179</v>
      </c>
      <c r="D40" s="213">
        <f t="shared" si="6"/>
        <v>231</v>
      </c>
      <c r="E40" s="154">
        <v>209</v>
      </c>
      <c r="F40" s="154">
        <v>147</v>
      </c>
      <c r="G40" s="154">
        <v>22</v>
      </c>
      <c r="H40" s="154"/>
      <c r="I40" s="154"/>
      <c r="J40" s="154"/>
      <c r="K40" s="154">
        <v>64</v>
      </c>
      <c r="L40" s="154">
        <v>33</v>
      </c>
      <c r="M40" s="154">
        <v>29</v>
      </c>
      <c r="N40" s="218">
        <v>105</v>
      </c>
      <c r="O40" s="235">
        <v>122</v>
      </c>
      <c r="P40" s="155">
        <v>2237</v>
      </c>
      <c r="Q40" s="156">
        <v>40</v>
      </c>
      <c r="R40" s="156">
        <v>524</v>
      </c>
      <c r="S40" s="156">
        <v>69</v>
      </c>
      <c r="T40" s="156">
        <v>1136</v>
      </c>
      <c r="U40" s="156"/>
      <c r="V40" s="236"/>
      <c r="W40" s="257">
        <f t="shared" si="1"/>
      </c>
      <c r="X40" s="257">
        <f t="shared" si="2"/>
      </c>
      <c r="Y40" s="257">
        <f t="shared" si="3"/>
      </c>
      <c r="Z40" s="257">
        <f t="shared" si="4"/>
      </c>
      <c r="AA40" s="257">
        <f t="shared" si="5"/>
      </c>
    </row>
    <row r="41" spans="2:27" ht="54" customHeight="1">
      <c r="B41" s="225">
        <v>6</v>
      </c>
      <c r="C41" s="223" t="s">
        <v>180</v>
      </c>
      <c r="D41" s="213">
        <f t="shared" si="6"/>
        <v>452</v>
      </c>
      <c r="E41" s="154">
        <v>432</v>
      </c>
      <c r="F41" s="154">
        <v>278</v>
      </c>
      <c r="G41" s="154">
        <v>20</v>
      </c>
      <c r="H41" s="154"/>
      <c r="I41" s="154"/>
      <c r="J41" s="154"/>
      <c r="K41" s="154">
        <v>134</v>
      </c>
      <c r="L41" s="154">
        <v>109</v>
      </c>
      <c r="M41" s="154">
        <v>45</v>
      </c>
      <c r="N41" s="218">
        <v>164</v>
      </c>
      <c r="O41" s="235">
        <v>189</v>
      </c>
      <c r="P41" s="155">
        <v>8229</v>
      </c>
      <c r="Q41" s="156">
        <v>58</v>
      </c>
      <c r="R41" s="156">
        <v>2209</v>
      </c>
      <c r="S41" s="156">
        <v>205</v>
      </c>
      <c r="T41" s="156">
        <v>6052</v>
      </c>
      <c r="U41" s="156"/>
      <c r="V41" s="236"/>
      <c r="W41" s="257">
        <f t="shared" si="1"/>
      </c>
      <c r="X41" s="257">
        <f t="shared" si="2"/>
      </c>
      <c r="Y41" s="257">
        <f t="shared" si="3"/>
      </c>
      <c r="Z41" s="257">
        <f t="shared" si="4"/>
      </c>
      <c r="AA41" s="257">
        <f t="shared" si="5"/>
      </c>
    </row>
    <row r="42" spans="2:27" ht="18" customHeight="1">
      <c r="B42" s="225">
        <v>7</v>
      </c>
      <c r="C42" s="223" t="s">
        <v>181</v>
      </c>
      <c r="D42" s="213">
        <f t="shared" si="6"/>
        <v>56</v>
      </c>
      <c r="E42" s="154">
        <v>50</v>
      </c>
      <c r="F42" s="154">
        <v>38</v>
      </c>
      <c r="G42" s="154">
        <v>6</v>
      </c>
      <c r="H42" s="154"/>
      <c r="I42" s="154"/>
      <c r="J42" s="154"/>
      <c r="K42" s="154">
        <v>22</v>
      </c>
      <c r="L42" s="154">
        <v>8</v>
      </c>
      <c r="M42" s="154">
        <v>2</v>
      </c>
      <c r="N42" s="218">
        <v>24</v>
      </c>
      <c r="O42" s="235">
        <v>36</v>
      </c>
      <c r="P42" s="155">
        <v>1050</v>
      </c>
      <c r="Q42" s="156">
        <v>6</v>
      </c>
      <c r="R42" s="156">
        <v>265</v>
      </c>
      <c r="S42" s="156">
        <v>14</v>
      </c>
      <c r="T42" s="156">
        <v>242</v>
      </c>
      <c r="U42" s="156"/>
      <c r="V42" s="236"/>
      <c r="W42" s="257">
        <f t="shared" si="1"/>
      </c>
      <c r="X42" s="257">
        <f t="shared" si="2"/>
      </c>
      <c r="Y42" s="257">
        <f t="shared" si="3"/>
      </c>
      <c r="Z42" s="257">
        <f t="shared" si="4"/>
      </c>
      <c r="AA42" s="257">
        <f t="shared" si="5"/>
      </c>
    </row>
    <row r="43" spans="2:27" ht="56.25" customHeight="1">
      <c r="B43" s="225">
        <v>8</v>
      </c>
      <c r="C43" s="223" t="s">
        <v>182</v>
      </c>
      <c r="D43" s="213">
        <f t="shared" si="6"/>
        <v>476</v>
      </c>
      <c r="E43" s="154">
        <v>454</v>
      </c>
      <c r="F43" s="154">
        <v>255</v>
      </c>
      <c r="G43" s="154">
        <v>22</v>
      </c>
      <c r="H43" s="154"/>
      <c r="I43" s="154"/>
      <c r="J43" s="154"/>
      <c r="K43" s="154">
        <v>134</v>
      </c>
      <c r="L43" s="154">
        <v>109</v>
      </c>
      <c r="M43" s="154">
        <v>45</v>
      </c>
      <c r="N43" s="218">
        <v>188</v>
      </c>
      <c r="O43" s="235">
        <v>195</v>
      </c>
      <c r="P43" s="155">
        <v>3510</v>
      </c>
      <c r="Q43" s="156">
        <v>68</v>
      </c>
      <c r="R43" s="156">
        <v>1562</v>
      </c>
      <c r="S43" s="156">
        <v>213</v>
      </c>
      <c r="T43" s="156">
        <v>2210</v>
      </c>
      <c r="U43" s="156">
        <v>1</v>
      </c>
      <c r="V43" s="236">
        <v>6</v>
      </c>
      <c r="W43" s="257">
        <f t="shared" si="1"/>
      </c>
      <c r="X43" s="257">
        <f t="shared" si="2"/>
      </c>
      <c r="Y43" s="257">
        <f t="shared" si="3"/>
      </c>
      <c r="Z43" s="257">
        <f t="shared" si="4"/>
      </c>
      <c r="AA43" s="257">
        <f t="shared" si="5"/>
      </c>
    </row>
    <row r="44" spans="2:27" ht="18" customHeight="1">
      <c r="B44" s="225">
        <v>9</v>
      </c>
      <c r="C44" s="223" t="s">
        <v>183</v>
      </c>
      <c r="D44" s="213">
        <f t="shared" si="6"/>
        <v>263</v>
      </c>
      <c r="E44" s="154">
        <v>242</v>
      </c>
      <c r="F44" s="154">
        <v>146</v>
      </c>
      <c r="G44" s="154">
        <v>21</v>
      </c>
      <c r="H44" s="154"/>
      <c r="I44" s="154"/>
      <c r="J44" s="154"/>
      <c r="K44" s="154">
        <v>57</v>
      </c>
      <c r="L44" s="154">
        <v>43</v>
      </c>
      <c r="M44" s="154">
        <v>28</v>
      </c>
      <c r="N44" s="218">
        <v>135</v>
      </c>
      <c r="O44" s="235">
        <v>167</v>
      </c>
      <c r="P44" s="155">
        <v>1111</v>
      </c>
      <c r="Q44" s="156">
        <v>46</v>
      </c>
      <c r="R44" s="156">
        <v>472</v>
      </c>
      <c r="S44" s="156">
        <v>50</v>
      </c>
      <c r="T44" s="156">
        <v>770</v>
      </c>
      <c r="U44" s="156"/>
      <c r="V44" s="236"/>
      <c r="W44" s="257">
        <f t="shared" si="1"/>
      </c>
      <c r="X44" s="257">
        <f t="shared" si="2"/>
      </c>
      <c r="Y44" s="257">
        <f t="shared" si="3"/>
      </c>
      <c r="Z44" s="257">
        <f t="shared" si="4"/>
      </c>
      <c r="AA44" s="257">
        <f t="shared" si="5"/>
      </c>
    </row>
    <row r="45" spans="2:27" ht="18" customHeight="1">
      <c r="B45" s="225">
        <v>10</v>
      </c>
      <c r="C45" s="223" t="s">
        <v>184</v>
      </c>
      <c r="D45" s="213">
        <f t="shared" si="6"/>
        <v>267</v>
      </c>
      <c r="E45" s="154">
        <v>245</v>
      </c>
      <c r="F45" s="154">
        <v>155</v>
      </c>
      <c r="G45" s="154">
        <v>22</v>
      </c>
      <c r="H45" s="154"/>
      <c r="I45" s="154"/>
      <c r="J45" s="154"/>
      <c r="K45" s="154">
        <v>65</v>
      </c>
      <c r="L45" s="154">
        <v>52</v>
      </c>
      <c r="M45" s="154">
        <v>28</v>
      </c>
      <c r="N45" s="218">
        <v>122</v>
      </c>
      <c r="O45" s="235">
        <v>156</v>
      </c>
      <c r="P45" s="155">
        <v>1221</v>
      </c>
      <c r="Q45" s="156">
        <v>43</v>
      </c>
      <c r="R45" s="156">
        <v>777</v>
      </c>
      <c r="S45" s="156">
        <v>68</v>
      </c>
      <c r="T45" s="156">
        <v>745</v>
      </c>
      <c r="U45" s="156"/>
      <c r="V45" s="236"/>
      <c r="W45" s="257">
        <f t="shared" si="1"/>
      </c>
      <c r="X45" s="257">
        <f t="shared" si="2"/>
      </c>
      <c r="Y45" s="257">
        <f t="shared" si="3"/>
      </c>
      <c r="Z45" s="257">
        <f t="shared" si="4"/>
      </c>
      <c r="AA45" s="257">
        <f t="shared" si="5"/>
      </c>
    </row>
    <row r="46" spans="2:27" ht="20.25" customHeight="1">
      <c r="B46" s="221"/>
      <c r="C46" s="224" t="s">
        <v>8</v>
      </c>
      <c r="D46" s="216">
        <f>E46+G46+H46+J46</f>
        <v>476</v>
      </c>
      <c r="E46" s="151">
        <v>454</v>
      </c>
      <c r="F46" s="151">
        <v>278</v>
      </c>
      <c r="G46" s="151">
        <v>22</v>
      </c>
      <c r="H46" s="151"/>
      <c r="I46" s="151"/>
      <c r="J46" s="151"/>
      <c r="K46" s="151">
        <v>134</v>
      </c>
      <c r="L46" s="151">
        <v>109</v>
      </c>
      <c r="M46" s="151">
        <v>45</v>
      </c>
      <c r="N46" s="217">
        <v>188</v>
      </c>
      <c r="O46" s="233">
        <v>195</v>
      </c>
      <c r="P46" s="152">
        <f>SUM(P36:P45)</f>
        <v>19232</v>
      </c>
      <c r="Q46" s="355">
        <v>68</v>
      </c>
      <c r="R46" s="152">
        <f>SUM(R36:R45)</f>
        <v>6378</v>
      </c>
      <c r="S46" s="153">
        <v>213</v>
      </c>
      <c r="T46" s="152">
        <f>SUM(T36:T45)</f>
        <v>12414</v>
      </c>
      <c r="U46" s="153">
        <v>1</v>
      </c>
      <c r="V46" s="234">
        <f>SUM(V36:V45)</f>
        <v>6</v>
      </c>
      <c r="W46" s="257">
        <f t="shared" si="1"/>
      </c>
      <c r="X46" s="257">
        <f t="shared" si="2"/>
      </c>
      <c r="Y46" s="257">
        <f t="shared" si="3"/>
      </c>
      <c r="Z46" s="257">
        <f t="shared" si="4"/>
      </c>
      <c r="AA46" s="257">
        <f t="shared" si="5"/>
      </c>
    </row>
    <row r="47" spans="2:27" ht="17.25" customHeight="1">
      <c r="B47" s="542" t="s">
        <v>185</v>
      </c>
      <c r="C47" s="543"/>
      <c r="D47" s="211"/>
      <c r="E47" s="178"/>
      <c r="F47" s="178"/>
      <c r="G47" s="178"/>
      <c r="H47" s="178"/>
      <c r="I47" s="178"/>
      <c r="J47" s="178"/>
      <c r="K47" s="178"/>
      <c r="L47" s="178"/>
      <c r="M47" s="178"/>
      <c r="N47" s="212"/>
      <c r="O47" s="211"/>
      <c r="P47" s="178"/>
      <c r="Q47" s="178"/>
      <c r="R47" s="178"/>
      <c r="S47" s="178"/>
      <c r="T47" s="178"/>
      <c r="U47" s="178"/>
      <c r="V47" s="212"/>
      <c r="W47" s="257">
        <f t="shared" si="1"/>
      </c>
      <c r="X47" s="257">
        <f t="shared" si="2"/>
      </c>
      <c r="Y47" s="257">
        <f t="shared" si="3"/>
      </c>
      <c r="Z47" s="257">
        <f t="shared" si="4"/>
      </c>
      <c r="AA47" s="257">
        <f t="shared" si="5"/>
      </c>
    </row>
    <row r="48" spans="2:27" ht="18" customHeight="1">
      <c r="B48" s="225">
        <v>1</v>
      </c>
      <c r="C48" s="226" t="s">
        <v>186</v>
      </c>
      <c r="D48" s="213">
        <f>E48+G48+H48+J48</f>
        <v>0</v>
      </c>
      <c r="E48" s="154"/>
      <c r="F48" s="154"/>
      <c r="G48" s="154"/>
      <c r="H48" s="154"/>
      <c r="I48" s="154"/>
      <c r="J48" s="154"/>
      <c r="K48" s="154"/>
      <c r="L48" s="154"/>
      <c r="M48" s="154"/>
      <c r="N48" s="218"/>
      <c r="O48" s="235"/>
      <c r="P48" s="155"/>
      <c r="Q48" s="156"/>
      <c r="R48" s="156"/>
      <c r="S48" s="156"/>
      <c r="T48" s="156"/>
      <c r="U48" s="156"/>
      <c r="V48" s="236"/>
      <c r="W48" s="257">
        <f t="shared" si="1"/>
      </c>
      <c r="X48" s="257">
        <f t="shared" si="2"/>
      </c>
      <c r="Y48" s="257">
        <f t="shared" si="3"/>
      </c>
      <c r="Z48" s="257">
        <f t="shared" si="4"/>
      </c>
      <c r="AA48" s="257">
        <f t="shared" si="5"/>
      </c>
    </row>
    <row r="49" spans="2:27" ht="58.5" customHeight="1">
      <c r="B49" s="225">
        <v>2</v>
      </c>
      <c r="C49" s="226" t="s">
        <v>187</v>
      </c>
      <c r="D49" s="213">
        <f>E49+G49+H49+J49</f>
        <v>363</v>
      </c>
      <c r="E49" s="154">
        <v>341</v>
      </c>
      <c r="F49" s="154">
        <v>188</v>
      </c>
      <c r="G49" s="154">
        <v>22</v>
      </c>
      <c r="H49" s="154"/>
      <c r="I49" s="154"/>
      <c r="J49" s="154"/>
      <c r="K49" s="154">
        <v>84</v>
      </c>
      <c r="L49" s="154">
        <v>56</v>
      </c>
      <c r="M49" s="154">
        <v>46</v>
      </c>
      <c r="N49" s="218">
        <v>177</v>
      </c>
      <c r="O49" s="235">
        <v>164</v>
      </c>
      <c r="P49" s="155">
        <v>1373</v>
      </c>
      <c r="Q49" s="156">
        <v>52</v>
      </c>
      <c r="R49" s="156">
        <v>527</v>
      </c>
      <c r="S49" s="156">
        <v>147</v>
      </c>
      <c r="T49" s="156">
        <v>2064</v>
      </c>
      <c r="U49" s="156">
        <v>1</v>
      </c>
      <c r="V49" s="236">
        <v>1</v>
      </c>
      <c r="W49" s="257">
        <f t="shared" si="1"/>
      </c>
      <c r="X49" s="257">
        <f t="shared" si="2"/>
      </c>
      <c r="Y49" s="257">
        <f t="shared" si="3"/>
      </c>
      <c r="Z49" s="257">
        <f t="shared" si="4"/>
      </c>
      <c r="AA49" s="257">
        <f t="shared" si="5"/>
      </c>
    </row>
    <row r="50" spans="2:27" ht="18" customHeight="1">
      <c r="B50" s="225">
        <v>3</v>
      </c>
      <c r="C50" s="226" t="s">
        <v>188</v>
      </c>
      <c r="D50" s="213">
        <f>E50+G50+H50+J50</f>
        <v>0</v>
      </c>
      <c r="E50" s="154"/>
      <c r="F50" s="154"/>
      <c r="G50" s="154"/>
      <c r="H50" s="154"/>
      <c r="I50" s="154"/>
      <c r="J50" s="154"/>
      <c r="K50" s="154"/>
      <c r="L50" s="154"/>
      <c r="M50" s="154"/>
      <c r="N50" s="218"/>
      <c r="O50" s="235"/>
      <c r="P50" s="155"/>
      <c r="Q50" s="156"/>
      <c r="R50" s="156"/>
      <c r="S50" s="156"/>
      <c r="T50" s="156"/>
      <c r="U50" s="156"/>
      <c r="V50" s="236"/>
      <c r="W50" s="257">
        <f t="shared" si="1"/>
      </c>
      <c r="X50" s="257">
        <f t="shared" si="2"/>
      </c>
      <c r="Y50" s="257">
        <f t="shared" si="3"/>
      </c>
      <c r="Z50" s="257">
        <f t="shared" si="4"/>
      </c>
      <c r="AA50" s="257">
        <f t="shared" si="5"/>
      </c>
    </row>
    <row r="51" spans="2:27" ht="19.5" customHeight="1">
      <c r="B51" s="221"/>
      <c r="C51" s="224" t="s">
        <v>8</v>
      </c>
      <c r="D51" s="216">
        <f>E51+G51+H51+J51</f>
        <v>363</v>
      </c>
      <c r="E51" s="151">
        <v>341</v>
      </c>
      <c r="F51" s="151">
        <v>188</v>
      </c>
      <c r="G51" s="151">
        <v>22</v>
      </c>
      <c r="H51" s="151"/>
      <c r="I51" s="151"/>
      <c r="J51" s="151"/>
      <c r="K51" s="151">
        <v>84</v>
      </c>
      <c r="L51" s="151">
        <v>56</v>
      </c>
      <c r="M51" s="151">
        <v>46</v>
      </c>
      <c r="N51" s="217">
        <v>177</v>
      </c>
      <c r="O51" s="233">
        <v>164</v>
      </c>
      <c r="P51" s="152">
        <f>SUM(P48:P50)</f>
        <v>1373</v>
      </c>
      <c r="Q51" s="355">
        <v>52</v>
      </c>
      <c r="R51" s="152">
        <f>SUM(R48:R50)</f>
        <v>527</v>
      </c>
      <c r="S51" s="153">
        <v>147</v>
      </c>
      <c r="T51" s="152">
        <f>SUM(T48:T50)</f>
        <v>2064</v>
      </c>
      <c r="U51" s="153">
        <v>1</v>
      </c>
      <c r="V51" s="234">
        <f>SUM(V48:V50)</f>
        <v>1</v>
      </c>
      <c r="W51" s="257">
        <f t="shared" si="1"/>
      </c>
      <c r="X51" s="257">
        <f t="shared" si="2"/>
      </c>
      <c r="Y51" s="257">
        <f t="shared" si="3"/>
      </c>
      <c r="Z51" s="257">
        <f t="shared" si="4"/>
      </c>
      <c r="AA51" s="257">
        <f t="shared" si="5"/>
      </c>
    </row>
    <row r="52" spans="2:27" ht="18" customHeight="1">
      <c r="B52" s="542" t="s">
        <v>189</v>
      </c>
      <c r="C52" s="543"/>
      <c r="D52" s="211"/>
      <c r="E52" s="178"/>
      <c r="F52" s="178"/>
      <c r="G52" s="178"/>
      <c r="H52" s="178"/>
      <c r="I52" s="178"/>
      <c r="J52" s="178"/>
      <c r="K52" s="178"/>
      <c r="L52" s="178"/>
      <c r="M52" s="178"/>
      <c r="N52" s="212"/>
      <c r="O52" s="211"/>
      <c r="P52" s="178"/>
      <c r="Q52" s="178"/>
      <c r="R52" s="178"/>
      <c r="S52" s="178"/>
      <c r="T52" s="178"/>
      <c r="U52" s="178"/>
      <c r="V52" s="212"/>
      <c r="W52" s="257">
        <f t="shared" si="1"/>
      </c>
      <c r="X52" s="257">
        <f t="shared" si="2"/>
      </c>
      <c r="Y52" s="257">
        <f t="shared" si="3"/>
      </c>
      <c r="Z52" s="257">
        <f t="shared" si="4"/>
      </c>
      <c r="AA52" s="257">
        <f t="shared" si="5"/>
      </c>
    </row>
    <row r="53" spans="2:27" ht="30">
      <c r="B53" s="225">
        <v>1</v>
      </c>
      <c r="C53" s="226" t="s">
        <v>190</v>
      </c>
      <c r="D53" s="213">
        <f>E53+G53+H53+J53</f>
        <v>721</v>
      </c>
      <c r="E53" s="154">
        <v>699</v>
      </c>
      <c r="F53" s="154">
        <v>385</v>
      </c>
      <c r="G53" s="154">
        <v>22</v>
      </c>
      <c r="H53" s="154"/>
      <c r="I53" s="154"/>
      <c r="J53" s="154"/>
      <c r="K53" s="154">
        <v>202</v>
      </c>
      <c r="L53" s="154">
        <v>134</v>
      </c>
      <c r="M53" s="154">
        <v>83</v>
      </c>
      <c r="N53" s="218">
        <v>302</v>
      </c>
      <c r="O53" s="235">
        <v>213</v>
      </c>
      <c r="P53" s="155">
        <v>5453</v>
      </c>
      <c r="Q53" s="155">
        <v>67</v>
      </c>
      <c r="R53" s="155">
        <v>1980</v>
      </c>
      <c r="S53" s="155">
        <v>441</v>
      </c>
      <c r="T53" s="155">
        <v>11708</v>
      </c>
      <c r="U53" s="155"/>
      <c r="V53" s="237"/>
      <c r="W53" s="257">
        <f t="shared" si="1"/>
      </c>
      <c r="X53" s="257">
        <f t="shared" si="2"/>
      </c>
      <c r="Y53" s="257">
        <f t="shared" si="3"/>
      </c>
      <c r="Z53" s="257">
        <f t="shared" si="4"/>
      </c>
      <c r="AA53" s="257">
        <f t="shared" si="5"/>
      </c>
    </row>
    <row r="54" spans="2:27" ht="30">
      <c r="B54" s="225">
        <v>2</v>
      </c>
      <c r="C54" s="226" t="s">
        <v>191</v>
      </c>
      <c r="D54" s="213">
        <f>E54+G54+H54+J54</f>
        <v>149</v>
      </c>
      <c r="E54" s="154">
        <v>142</v>
      </c>
      <c r="F54" s="154">
        <v>97</v>
      </c>
      <c r="G54" s="154">
        <v>7</v>
      </c>
      <c r="H54" s="154"/>
      <c r="I54" s="154"/>
      <c r="J54" s="154"/>
      <c r="K54" s="154">
        <v>92</v>
      </c>
      <c r="L54" s="154">
        <v>25</v>
      </c>
      <c r="M54" s="154">
        <v>8</v>
      </c>
      <c r="N54" s="218">
        <v>24</v>
      </c>
      <c r="O54" s="235">
        <v>40</v>
      </c>
      <c r="P54" s="155">
        <v>421</v>
      </c>
      <c r="Q54" s="155">
        <v>39</v>
      </c>
      <c r="R54" s="155">
        <v>565</v>
      </c>
      <c r="S54" s="155">
        <v>70</v>
      </c>
      <c r="T54" s="155">
        <v>1322</v>
      </c>
      <c r="U54" s="155"/>
      <c r="V54" s="237"/>
      <c r="W54" s="257">
        <f t="shared" si="1"/>
      </c>
      <c r="X54" s="257">
        <f t="shared" si="2"/>
      </c>
      <c r="Y54" s="257">
        <f t="shared" si="3"/>
      </c>
      <c r="Z54" s="257">
        <f t="shared" si="4"/>
      </c>
      <c r="AA54" s="257">
        <f t="shared" si="5"/>
      </c>
    </row>
    <row r="55" spans="2:27" ht="45">
      <c r="B55" s="225">
        <v>3</v>
      </c>
      <c r="C55" s="226" t="s">
        <v>192</v>
      </c>
      <c r="D55" s="213">
        <f>E55+G55+H55+J55</f>
        <v>1</v>
      </c>
      <c r="E55" s="154">
        <v>1</v>
      </c>
      <c r="F55" s="154">
        <v>1</v>
      </c>
      <c r="G55" s="154">
        <v>0</v>
      </c>
      <c r="H55" s="154"/>
      <c r="I55" s="154"/>
      <c r="J55" s="154"/>
      <c r="K55" s="154">
        <v>0</v>
      </c>
      <c r="L55" s="154">
        <v>0</v>
      </c>
      <c r="M55" s="154">
        <v>1</v>
      </c>
      <c r="N55" s="218">
        <v>0</v>
      </c>
      <c r="O55" s="235">
        <v>0</v>
      </c>
      <c r="P55" s="155">
        <v>0</v>
      </c>
      <c r="Q55" s="155">
        <v>0</v>
      </c>
      <c r="R55" s="155">
        <v>0</v>
      </c>
      <c r="S55" s="155">
        <v>1</v>
      </c>
      <c r="T55" s="155">
        <v>1</v>
      </c>
      <c r="U55" s="155"/>
      <c r="V55" s="237"/>
      <c r="W55" s="257">
        <f t="shared" si="1"/>
      </c>
      <c r="X55" s="257">
        <f t="shared" si="2"/>
      </c>
      <c r="Y55" s="257">
        <f t="shared" si="3"/>
      </c>
      <c r="Z55" s="257">
        <f t="shared" si="4"/>
      </c>
      <c r="AA55" s="257">
        <f t="shared" si="5"/>
      </c>
    </row>
    <row r="56" spans="2:27" ht="19.5" customHeight="1">
      <c r="B56" s="221"/>
      <c r="C56" s="224" t="s">
        <v>8</v>
      </c>
      <c r="D56" s="216">
        <f>E56+G56+H56+J56</f>
        <v>721</v>
      </c>
      <c r="E56" s="151">
        <v>699</v>
      </c>
      <c r="F56" s="151">
        <v>385</v>
      </c>
      <c r="G56" s="151">
        <v>22</v>
      </c>
      <c r="H56" s="151"/>
      <c r="I56" s="151"/>
      <c r="J56" s="151"/>
      <c r="K56" s="151">
        <v>202</v>
      </c>
      <c r="L56" s="151">
        <v>134</v>
      </c>
      <c r="M56" s="151">
        <v>83</v>
      </c>
      <c r="N56" s="217">
        <v>302</v>
      </c>
      <c r="O56" s="233">
        <v>213</v>
      </c>
      <c r="P56" s="152">
        <f>SUM(P53:P55)</f>
        <v>5874</v>
      </c>
      <c r="Q56" s="355">
        <v>67</v>
      </c>
      <c r="R56" s="152">
        <f>SUM(R53:R55)</f>
        <v>2545</v>
      </c>
      <c r="S56" s="153">
        <v>441</v>
      </c>
      <c r="T56" s="152">
        <f>SUM(T53:T55)</f>
        <v>13031</v>
      </c>
      <c r="U56" s="153">
        <v>0</v>
      </c>
      <c r="V56" s="234">
        <f>SUM(V53:V55)</f>
        <v>0</v>
      </c>
      <c r="W56" s="257">
        <f t="shared" si="1"/>
      </c>
      <c r="X56" s="257">
        <f t="shared" si="2"/>
      </c>
      <c r="Y56" s="257">
        <f t="shared" si="3"/>
      </c>
      <c r="Z56" s="257">
        <f t="shared" si="4"/>
      </c>
      <c r="AA56" s="257">
        <f t="shared" si="5"/>
      </c>
    </row>
    <row r="57" spans="2:27" ht="18" customHeight="1">
      <c r="B57" s="542" t="s">
        <v>259</v>
      </c>
      <c r="C57" s="543"/>
      <c r="D57" s="211"/>
      <c r="E57" s="178"/>
      <c r="F57" s="178"/>
      <c r="G57" s="178"/>
      <c r="H57" s="178"/>
      <c r="I57" s="178"/>
      <c r="J57" s="178"/>
      <c r="K57" s="178"/>
      <c r="L57" s="178"/>
      <c r="M57" s="178"/>
      <c r="N57" s="212"/>
      <c r="O57" s="211"/>
      <c r="P57" s="178"/>
      <c r="Q57" s="178"/>
      <c r="R57" s="178"/>
      <c r="S57" s="178"/>
      <c r="T57" s="178"/>
      <c r="U57" s="178"/>
      <c r="V57" s="212"/>
      <c r="W57" s="257">
        <f t="shared" si="1"/>
      </c>
      <c r="X57" s="257">
        <f t="shared" si="2"/>
      </c>
      <c r="Y57" s="257">
        <f t="shared" si="3"/>
      </c>
      <c r="Z57" s="257">
        <f t="shared" si="4"/>
      </c>
      <c r="AA57" s="257">
        <f t="shared" si="5"/>
      </c>
    </row>
    <row r="58" spans="2:27" ht="60">
      <c r="B58" s="225">
        <v>1</v>
      </c>
      <c r="C58" s="226" t="s">
        <v>193</v>
      </c>
      <c r="D58" s="213">
        <f>E58+G58+H58+J58</f>
        <v>2</v>
      </c>
      <c r="E58" s="154">
        <v>1</v>
      </c>
      <c r="F58" s="154">
        <v>1</v>
      </c>
      <c r="G58" s="154">
        <v>1</v>
      </c>
      <c r="H58" s="154"/>
      <c r="I58" s="154"/>
      <c r="J58" s="349"/>
      <c r="K58" s="154">
        <v>0</v>
      </c>
      <c r="L58" s="154">
        <v>0</v>
      </c>
      <c r="M58" s="154">
        <v>0</v>
      </c>
      <c r="N58" s="218">
        <v>2</v>
      </c>
      <c r="O58" s="235">
        <v>0</v>
      </c>
      <c r="P58" s="155">
        <v>0</v>
      </c>
      <c r="Q58" s="155">
        <v>0</v>
      </c>
      <c r="R58" s="155">
        <v>0</v>
      </c>
      <c r="S58" s="155">
        <v>2</v>
      </c>
      <c r="T58" s="155">
        <v>3</v>
      </c>
      <c r="U58" s="155"/>
      <c r="V58" s="237"/>
      <c r="W58" s="257">
        <f t="shared" si="1"/>
      </c>
      <c r="X58" s="257">
        <f t="shared" si="2"/>
      </c>
      <c r="Y58" s="257">
        <f t="shared" si="3"/>
      </c>
      <c r="Z58" s="257">
        <f t="shared" si="4"/>
      </c>
      <c r="AA58" s="257">
        <f t="shared" si="5"/>
      </c>
    </row>
    <row r="59" spans="2:27" ht="77.25" customHeight="1">
      <c r="B59" s="225">
        <v>2</v>
      </c>
      <c r="C59" s="226" t="s">
        <v>194</v>
      </c>
      <c r="D59" s="213">
        <f>E59+G59+H59+J59</f>
        <v>6</v>
      </c>
      <c r="E59" s="154">
        <v>6</v>
      </c>
      <c r="F59" s="154">
        <v>6</v>
      </c>
      <c r="G59" s="154">
        <v>0</v>
      </c>
      <c r="H59" s="154"/>
      <c r="I59" s="154"/>
      <c r="J59" s="349"/>
      <c r="K59" s="154">
        <v>5</v>
      </c>
      <c r="L59" s="154">
        <v>1</v>
      </c>
      <c r="M59" s="154">
        <v>0</v>
      </c>
      <c r="N59" s="218">
        <v>0</v>
      </c>
      <c r="O59" s="235">
        <v>1</v>
      </c>
      <c r="P59" s="155">
        <v>4</v>
      </c>
      <c r="Q59" s="155">
        <v>2</v>
      </c>
      <c r="R59" s="155">
        <v>4</v>
      </c>
      <c r="S59" s="155">
        <v>3</v>
      </c>
      <c r="T59" s="155">
        <v>11</v>
      </c>
      <c r="U59" s="155"/>
      <c r="V59" s="237"/>
      <c r="W59" s="257">
        <f t="shared" si="1"/>
      </c>
      <c r="X59" s="257">
        <f t="shared" si="2"/>
      </c>
      <c r="Y59" s="257">
        <f t="shared" si="3"/>
      </c>
      <c r="Z59" s="257">
        <f t="shared" si="4"/>
      </c>
      <c r="AA59" s="257">
        <f t="shared" si="5"/>
      </c>
    </row>
    <row r="60" spans="2:27" ht="44.25" customHeight="1">
      <c r="B60" s="225">
        <v>3</v>
      </c>
      <c r="C60" s="226" t="s">
        <v>260</v>
      </c>
      <c r="D60" s="213">
        <f>E60+G60+H60+J60</f>
        <v>0</v>
      </c>
      <c r="E60" s="349"/>
      <c r="F60" s="349"/>
      <c r="G60" s="349"/>
      <c r="H60" s="154"/>
      <c r="I60" s="154"/>
      <c r="J60" s="349"/>
      <c r="K60" s="154"/>
      <c r="L60" s="154"/>
      <c r="M60" s="154"/>
      <c r="N60" s="218"/>
      <c r="O60" s="235"/>
      <c r="P60" s="155"/>
      <c r="Q60" s="155"/>
      <c r="R60" s="155"/>
      <c r="S60" s="155"/>
      <c r="T60" s="155"/>
      <c r="U60" s="155"/>
      <c r="V60" s="237"/>
      <c r="W60" s="257">
        <f t="shared" si="1"/>
      </c>
      <c r="X60" s="257">
        <f t="shared" si="2"/>
      </c>
      <c r="Y60" s="257">
        <f t="shared" si="3"/>
      </c>
      <c r="Z60" s="257">
        <f t="shared" si="4"/>
      </c>
      <c r="AA60" s="257">
        <f t="shared" si="5"/>
      </c>
    </row>
    <row r="61" spans="2:27" ht="19.5" customHeight="1">
      <c r="B61" s="221"/>
      <c r="C61" s="224" t="s">
        <v>8</v>
      </c>
      <c r="D61" s="216">
        <f>E61+G61+H61+J61</f>
        <v>8</v>
      </c>
      <c r="E61" s="151">
        <v>7</v>
      </c>
      <c r="F61" s="151">
        <v>7</v>
      </c>
      <c r="G61" s="151">
        <v>1</v>
      </c>
      <c r="H61" s="151"/>
      <c r="I61" s="151"/>
      <c r="J61" s="151"/>
      <c r="K61" s="151">
        <v>5</v>
      </c>
      <c r="L61" s="151">
        <v>1</v>
      </c>
      <c r="M61" s="151">
        <v>0</v>
      </c>
      <c r="N61" s="217">
        <v>2</v>
      </c>
      <c r="O61" s="233">
        <v>1</v>
      </c>
      <c r="P61" s="152">
        <f>SUM(P58:P60)</f>
        <v>4</v>
      </c>
      <c r="Q61" s="355">
        <v>2</v>
      </c>
      <c r="R61" s="152">
        <f>SUM(R58:R60)</f>
        <v>4</v>
      </c>
      <c r="S61" s="153">
        <v>5</v>
      </c>
      <c r="T61" s="152">
        <f>SUM(T58:T60)</f>
        <v>14</v>
      </c>
      <c r="U61" s="153"/>
      <c r="V61" s="234">
        <f>SUM(V58:V60)</f>
        <v>0</v>
      </c>
      <c r="W61" s="257">
        <f t="shared" si="1"/>
      </c>
      <c r="X61" s="257">
        <f t="shared" si="2"/>
      </c>
      <c r="Y61" s="257">
        <f t="shared" si="3"/>
      </c>
      <c r="Z61" s="257">
        <f t="shared" si="4"/>
      </c>
      <c r="AA61" s="257">
        <f t="shared" si="5"/>
      </c>
    </row>
    <row r="62" spans="2:27" ht="24.75" customHeight="1" thickBot="1">
      <c r="B62" s="286"/>
      <c r="C62" s="287" t="s">
        <v>288</v>
      </c>
      <c r="D62" s="213">
        <f>E62+G62+H62+J62</f>
        <v>754</v>
      </c>
      <c r="E62" s="157">
        <v>729</v>
      </c>
      <c r="F62" s="157">
        <v>410</v>
      </c>
      <c r="G62" s="157">
        <v>25</v>
      </c>
      <c r="H62" s="157"/>
      <c r="I62" s="157"/>
      <c r="J62" s="157"/>
      <c r="K62" s="157">
        <v>229</v>
      </c>
      <c r="L62" s="157">
        <v>140</v>
      </c>
      <c r="M62" s="157">
        <v>83</v>
      </c>
      <c r="N62" s="219">
        <v>302</v>
      </c>
      <c r="O62" s="238">
        <v>222</v>
      </c>
      <c r="P62" s="269">
        <f>SUM(P34+P46+P51+P56+P61)</f>
        <v>86034</v>
      </c>
      <c r="Q62" s="356">
        <v>77</v>
      </c>
      <c r="R62" s="159">
        <f>SUM(R34+R46+R51+R56+R61)</f>
        <v>29303</v>
      </c>
      <c r="S62" s="158">
        <v>455</v>
      </c>
      <c r="T62" s="159">
        <f>SUM(T34+T46+T51+T56+T61)</f>
        <v>86552</v>
      </c>
      <c r="U62" s="158">
        <v>19</v>
      </c>
      <c r="V62" s="239">
        <f>SUM(V34+V46+V51+V56+V61)</f>
        <v>448</v>
      </c>
      <c r="W62" s="257">
        <f t="shared" si="1"/>
      </c>
      <c r="X62" s="257">
        <f t="shared" si="2"/>
      </c>
      <c r="Y62" s="257">
        <f t="shared" si="3"/>
      </c>
      <c r="Z62" s="257">
        <f t="shared" si="4"/>
      </c>
      <c r="AA62" s="257">
        <f t="shared" si="5"/>
      </c>
    </row>
    <row r="63" spans="2:27" ht="16.5" customHeight="1">
      <c r="B63" s="562" t="s">
        <v>282</v>
      </c>
      <c r="C63" s="288" t="s">
        <v>276</v>
      </c>
      <c r="D63" s="274">
        <f>IF(AND(D34&gt;=MAX(D12:D33),D34&lt;=SUM(D12:D33)),"","не верно")</f>
      </c>
      <c r="E63" s="275">
        <f aca="true" t="shared" si="7" ref="E63:U63">IF(AND(E34&gt;=MAX(E12:E33),E34&lt;=SUM(E12:E33)),"","не верно")</f>
      </c>
      <c r="F63" s="275">
        <f t="shared" si="7"/>
      </c>
      <c r="G63" s="275">
        <f t="shared" si="7"/>
      </c>
      <c r="H63" s="275">
        <f t="shared" si="7"/>
      </c>
      <c r="I63" s="275">
        <f t="shared" si="7"/>
      </c>
      <c r="J63" s="275">
        <f t="shared" si="7"/>
      </c>
      <c r="K63" s="275">
        <f t="shared" si="7"/>
      </c>
      <c r="L63" s="275">
        <f t="shared" si="7"/>
      </c>
      <c r="M63" s="275">
        <f t="shared" si="7"/>
      </c>
      <c r="N63" s="276">
        <f t="shared" si="7"/>
      </c>
      <c r="O63" s="274">
        <f t="shared" si="7"/>
      </c>
      <c r="P63" s="346">
        <f t="shared" si="7"/>
      </c>
      <c r="Q63" s="277">
        <f t="shared" si="7"/>
      </c>
      <c r="R63" s="346"/>
      <c r="S63" s="275">
        <f t="shared" si="7"/>
      </c>
      <c r="T63" s="346"/>
      <c r="U63" s="275">
        <f t="shared" si="7"/>
      </c>
      <c r="V63" s="345"/>
      <c r="W63" s="297"/>
      <c r="X63" s="297"/>
      <c r="Y63" s="297"/>
      <c r="Z63" s="297"/>
      <c r="AA63" s="297"/>
    </row>
    <row r="64" spans="2:27" ht="15.75" customHeight="1">
      <c r="B64" s="563"/>
      <c r="C64" s="227" t="s">
        <v>277</v>
      </c>
      <c r="D64" s="278">
        <f>IF(AND(D46&gt;=MAX(D36:D45),D46&lt;=SUM(D36:D45)),"","не верно")</f>
      </c>
      <c r="E64" s="275">
        <f aca="true" t="shared" si="8" ref="E64:O64">IF(AND(E46&gt;=MAX(E36:E45),E46&lt;=SUM(E36:E45)),"","не верно")</f>
      </c>
      <c r="F64" s="275">
        <f t="shared" si="8"/>
      </c>
      <c r="G64" s="275">
        <f t="shared" si="8"/>
      </c>
      <c r="H64" s="275">
        <f t="shared" si="8"/>
      </c>
      <c r="I64" s="275">
        <f t="shared" si="8"/>
      </c>
      <c r="J64" s="275">
        <f t="shared" si="8"/>
      </c>
      <c r="K64" s="275">
        <f t="shared" si="8"/>
      </c>
      <c r="L64" s="275">
        <f t="shared" si="8"/>
      </c>
      <c r="M64" s="275">
        <f t="shared" si="8"/>
      </c>
      <c r="N64" s="279">
        <f t="shared" si="8"/>
      </c>
      <c r="O64" s="274">
        <f t="shared" si="8"/>
      </c>
      <c r="P64" s="280"/>
      <c r="Q64" s="277">
        <f>IF(AND(Q46&gt;=MAX(Q36:Q45),Q46&lt;=SUM(Q36:Q45)),"","не верно")</f>
      </c>
      <c r="R64" s="346"/>
      <c r="S64" s="275">
        <f>IF(AND(S46&gt;=MAX(S36:S45),S46&lt;=SUM(S36:S45)),"","не верно")</f>
      </c>
      <c r="T64" s="346"/>
      <c r="U64" s="275">
        <f>IF(AND(U46&gt;=MAX(U36:U45),U46&lt;=SUM(U36:U45)),"","не верно")</f>
      </c>
      <c r="V64" s="298"/>
      <c r="W64" s="297"/>
      <c r="X64" s="297"/>
      <c r="Y64" s="297"/>
      <c r="Z64" s="297"/>
      <c r="AA64" s="297"/>
    </row>
    <row r="65" spans="2:27" ht="15.75" customHeight="1">
      <c r="B65" s="563"/>
      <c r="C65" s="227" t="s">
        <v>278</v>
      </c>
      <c r="D65" s="278">
        <f>IF(AND(D51&gt;=MAX(D48:D50),D51&lt;=SUM(D48:D50)),"","не верно")</f>
      </c>
      <c r="E65" s="275">
        <f aca="true" t="shared" si="9" ref="E65:O65">IF(AND(E51&gt;=MAX(E48:E50),E51&lt;=SUM(E48:E50)),"","не верно")</f>
      </c>
      <c r="F65" s="275">
        <f t="shared" si="9"/>
      </c>
      <c r="G65" s="275">
        <f t="shared" si="9"/>
      </c>
      <c r="H65" s="275">
        <f t="shared" si="9"/>
      </c>
      <c r="I65" s="275">
        <f t="shared" si="9"/>
      </c>
      <c r="J65" s="275">
        <f t="shared" si="9"/>
      </c>
      <c r="K65" s="275">
        <f t="shared" si="9"/>
      </c>
      <c r="L65" s="275">
        <f t="shared" si="9"/>
      </c>
      <c r="M65" s="275">
        <f t="shared" si="9"/>
      </c>
      <c r="N65" s="279">
        <f t="shared" si="9"/>
      </c>
      <c r="O65" s="274">
        <f t="shared" si="9"/>
      </c>
      <c r="P65" s="280"/>
      <c r="Q65" s="277">
        <f>IF(AND(Q51&gt;=MAX(Q48:Q50),Q51&lt;=SUM(Q48:Q50)),"","не верно")</f>
      </c>
      <c r="R65" s="346"/>
      <c r="S65" s="275">
        <f>IF(AND(S51&gt;=MAX(S48:S50),S51&lt;=SUM(S48:S50)),"","не верно")</f>
      </c>
      <c r="T65" s="346"/>
      <c r="U65" s="275">
        <f>IF(AND(U51&gt;=MAX(U48:U50),U51&lt;=SUM(U48:U50)),"","не верно")</f>
      </c>
      <c r="V65" s="299"/>
      <c r="W65" s="297"/>
      <c r="X65" s="297"/>
      <c r="Y65" s="297"/>
      <c r="Z65" s="297"/>
      <c r="AA65" s="297"/>
    </row>
    <row r="66" spans="2:27" ht="19.5" customHeight="1">
      <c r="B66" s="563"/>
      <c r="C66" s="227" t="s">
        <v>279</v>
      </c>
      <c r="D66" s="278">
        <f>IF(AND(D56&gt;=MAX(D53:D55),D56&lt;=SUM(D53:D55)),"","не верно")</f>
      </c>
      <c r="E66" s="275">
        <f aca="true" t="shared" si="10" ref="E66:O66">IF(AND(E56&gt;=MAX(E53:E55),E56&lt;=SUM(E53:E55)),"","не верно")</f>
      </c>
      <c r="F66" s="275">
        <f t="shared" si="10"/>
      </c>
      <c r="G66" s="275">
        <f t="shared" si="10"/>
      </c>
      <c r="H66" s="275">
        <f t="shared" si="10"/>
      </c>
      <c r="I66" s="275">
        <f t="shared" si="10"/>
      </c>
      <c r="J66" s="275">
        <f t="shared" si="10"/>
      </c>
      <c r="K66" s="275">
        <f t="shared" si="10"/>
      </c>
      <c r="L66" s="275">
        <f t="shared" si="10"/>
      </c>
      <c r="M66" s="275">
        <f t="shared" si="10"/>
      </c>
      <c r="N66" s="279">
        <f t="shared" si="10"/>
      </c>
      <c r="O66" s="274">
        <f t="shared" si="10"/>
      </c>
      <c r="P66" s="280"/>
      <c r="Q66" s="277">
        <f>IF(AND(Q56&gt;=MAX(Q53:Q55),Q56&lt;=SUM(Q53:Q55)),"","не верно")</f>
      </c>
      <c r="R66" s="346"/>
      <c r="S66" s="275">
        <f>IF(AND(S56&gt;=MAX(S53:S55),S56&lt;=SUM(S53:S55)),"","не верно")</f>
      </c>
      <c r="T66" s="346"/>
      <c r="U66" s="275">
        <f>IF(AND(U56&gt;=MAX(U53:U55),U56&lt;=SUM(U53:U55)),"","не верно")</f>
      </c>
      <c r="V66" s="298"/>
      <c r="W66" s="297"/>
      <c r="X66" s="297"/>
      <c r="Y66" s="297"/>
      <c r="Z66" s="297"/>
      <c r="AA66" s="297"/>
    </row>
    <row r="67" spans="2:27" ht="15.75" customHeight="1">
      <c r="B67" s="563"/>
      <c r="C67" s="227" t="s">
        <v>280</v>
      </c>
      <c r="D67" s="278">
        <f>IF(AND(D61&gt;=MAX(D58:D60),D61&lt;=SUM(D58:D60)),"","не верно")</f>
      </c>
      <c r="E67" s="275">
        <f aca="true" t="shared" si="11" ref="E67:O67">IF(AND(E61&gt;=MAX(E58:E60),E61&lt;=SUM(E58:E60)),"","не верно")</f>
      </c>
      <c r="F67" s="275">
        <f t="shared" si="11"/>
      </c>
      <c r="G67" s="275">
        <f t="shared" si="11"/>
      </c>
      <c r="H67" s="275">
        <f t="shared" si="11"/>
      </c>
      <c r="I67" s="275">
        <f t="shared" si="11"/>
      </c>
      <c r="J67" s="275">
        <f t="shared" si="11"/>
      </c>
      <c r="K67" s="275">
        <f t="shared" si="11"/>
      </c>
      <c r="L67" s="275">
        <f t="shared" si="11"/>
      </c>
      <c r="M67" s="275">
        <f t="shared" si="11"/>
      </c>
      <c r="N67" s="279">
        <f t="shared" si="11"/>
      </c>
      <c r="O67" s="274">
        <f t="shared" si="11"/>
      </c>
      <c r="P67" s="280"/>
      <c r="Q67" s="277">
        <f>IF(AND(Q61&gt;=MAX(Q58:Q60),Q61&lt;=SUM(Q58:Q60)),"","не верно")</f>
      </c>
      <c r="R67" s="346"/>
      <c r="S67" s="275">
        <f>IF(AND(S61&gt;=MAX(S58:S60),S61&lt;=SUM(S58:S60)),"","не верно")</f>
      </c>
      <c r="T67" s="346"/>
      <c r="U67" s="275">
        <f>IF(AND(U61&gt;=MAX(U58:U60),U61&lt;=SUM(U58:U60)),"","не верно")</f>
      </c>
      <c r="V67" s="298"/>
      <c r="W67" s="297"/>
      <c r="X67" s="297"/>
      <c r="Y67" s="297"/>
      <c r="Z67" s="297"/>
      <c r="AA67" s="297"/>
    </row>
    <row r="68" spans="2:37" ht="16.5" thickBot="1">
      <c r="B68" s="563"/>
      <c r="C68" s="227" t="s">
        <v>281</v>
      </c>
      <c r="D68" s="278">
        <f aca="true" t="shared" si="12" ref="D68:O68">IF(AND(D62&gt;=MAX(D12:D61),D62&lt;=SUM(D34+D46+D51+D56+D61)),"","не верно")</f>
      </c>
      <c r="E68" s="275">
        <f t="shared" si="12"/>
      </c>
      <c r="F68" s="275">
        <f t="shared" si="12"/>
      </c>
      <c r="G68" s="275">
        <f t="shared" si="12"/>
      </c>
      <c r="H68" s="275">
        <f t="shared" si="12"/>
      </c>
      <c r="I68" s="283">
        <f t="shared" si="12"/>
      </c>
      <c r="J68" s="275">
        <f t="shared" si="12"/>
      </c>
      <c r="K68" s="283">
        <f t="shared" si="12"/>
      </c>
      <c r="L68" s="283">
        <f t="shared" si="12"/>
      </c>
      <c r="M68" s="283">
        <f t="shared" si="12"/>
      </c>
      <c r="N68" s="284">
        <f t="shared" si="12"/>
      </c>
      <c r="O68" s="282">
        <f t="shared" si="12"/>
      </c>
      <c r="P68" s="285"/>
      <c r="Q68" s="283">
        <f>IF(AND(Q62&gt;=MAX(Q12:Q61),Q62&lt;=SUM(Q34+Q46+Q51+Q56+Q61)),"","не верно")</f>
      </c>
      <c r="R68" s="347"/>
      <c r="S68" s="283">
        <f>IF(AND(S62&gt;=MAX(S12:S61),S62&lt;=SUM(S34+S46+S51+S56+S61)),"","не верно")</f>
      </c>
      <c r="T68" s="347"/>
      <c r="U68" s="283">
        <f>IF(AND(U62&gt;=MAX(U12:U61),U62&lt;=SUM(U34+U46+U51+U56+U61)),"","не верно")</f>
      </c>
      <c r="V68" s="285"/>
      <c r="W68" s="297"/>
      <c r="X68" s="297"/>
      <c r="Y68" s="297"/>
      <c r="Z68" s="297"/>
      <c r="AA68" s="297"/>
      <c r="AB68" s="142"/>
      <c r="AC68" s="142"/>
      <c r="AD68" s="129"/>
      <c r="AE68" s="129"/>
      <c r="AF68" s="129"/>
      <c r="AG68" s="129"/>
      <c r="AH68" s="129"/>
      <c r="AI68" s="129"/>
      <c r="AJ68" s="129"/>
      <c r="AK68" s="129"/>
    </row>
    <row r="69" spans="2:22" ht="32.25" thickBot="1">
      <c r="B69" s="564"/>
      <c r="C69" s="289" t="s">
        <v>295</v>
      </c>
      <c r="D69" s="292">
        <f>IF(D62='Р.I. Обслужено'!D16,"","не верно")</f>
      </c>
      <c r="E69" s="283">
        <f>IF(E62='Р.I. Обслужено'!E16,"","не верно")</f>
      </c>
      <c r="F69" s="294">
        <f>IF(F62='Р.I. Обслужено'!F16,"","не верно")</f>
      </c>
      <c r="G69" s="283">
        <f>IF(G62='Р.I. Обслужено'!G16,"","не верно")</f>
      </c>
      <c r="H69" s="293">
        <f>IF(H62='Р.I. Обслужено'!H16,"","не верно")</f>
      </c>
      <c r="I69" s="270"/>
      <c r="J69" s="291">
        <f>IF(J62='Р.I. Обслужено'!I16,"","не верно")</f>
      </c>
      <c r="K69" s="271"/>
      <c r="L69" s="271"/>
      <c r="M69" s="271"/>
      <c r="N69" s="271"/>
      <c r="O69" s="271"/>
      <c r="P69" s="271"/>
      <c r="Q69" s="272"/>
      <c r="R69" s="272"/>
      <c r="S69" s="272"/>
      <c r="T69" s="272"/>
      <c r="U69" s="272"/>
      <c r="V69" s="273"/>
    </row>
    <row r="70" spans="3:16" ht="15">
      <c r="C70" s="162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</row>
    <row r="71" spans="3:16" ht="15">
      <c r="C71" s="162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</row>
    <row r="72" spans="3:16" ht="15">
      <c r="C72" s="162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</row>
    <row r="73" spans="3:16" ht="15">
      <c r="C73" s="162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</row>
    <row r="74" spans="3:16" ht="15">
      <c r="C74" s="162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3:16" ht="15">
      <c r="C75" s="162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</row>
    <row r="76" spans="3:16" ht="15">
      <c r="C76" s="162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</row>
    <row r="77" spans="3:16" ht="15">
      <c r="C77" s="162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</row>
    <row r="78" spans="3:16" ht="15"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</row>
    <row r="79" spans="3:16" ht="15">
      <c r="C79" s="162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</row>
    <row r="80" spans="2:22" ht="15">
      <c r="B80" s="160"/>
      <c r="C80" s="160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4"/>
      <c r="R80" s="164"/>
      <c r="S80" s="164"/>
      <c r="T80" s="164"/>
      <c r="U80" s="164"/>
      <c r="V80" s="143"/>
    </row>
    <row r="81" spans="2:22" ht="15">
      <c r="B81" s="165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6"/>
      <c r="R81" s="166"/>
      <c r="S81" s="166"/>
      <c r="T81" s="166"/>
      <c r="U81" s="166"/>
      <c r="V81" s="143"/>
    </row>
    <row r="82" spans="2:22" ht="15">
      <c r="B82" s="160"/>
      <c r="C82" s="160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4"/>
      <c r="R82" s="164"/>
      <c r="S82" s="164"/>
      <c r="T82" s="164"/>
      <c r="U82" s="164"/>
      <c r="V82" s="143"/>
    </row>
    <row r="83" spans="2:22" ht="15"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7"/>
      <c r="R83" s="167"/>
      <c r="S83" s="167"/>
      <c r="T83" s="167"/>
      <c r="U83" s="167"/>
      <c r="V83" s="143"/>
    </row>
    <row r="84" spans="2:22" ht="15">
      <c r="B84" s="143"/>
      <c r="C84" s="143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43"/>
      <c r="R84" s="143"/>
      <c r="S84" s="143"/>
      <c r="T84" s="143"/>
      <c r="U84" s="143"/>
      <c r="V84" s="143"/>
    </row>
    <row r="85" spans="4:16" ht="15"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</row>
    <row r="86" spans="4:16" ht="15"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4:16" ht="15"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</row>
    <row r="88" spans="4:16" ht="15"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</row>
    <row r="89" spans="4:16" ht="15"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</row>
    <row r="90" spans="4:16" ht="15"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</row>
    <row r="91" spans="4:16" ht="15"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</row>
    <row r="92" spans="4:16" ht="15"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</row>
    <row r="93" spans="4:16" ht="15"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</row>
    <row r="94" spans="4:16" ht="15"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</row>
    <row r="95" spans="4:16" ht="15"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</row>
    <row r="96" spans="4:16" ht="15"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</row>
    <row r="97" spans="4:16" ht="15"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4:16" ht="15"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</row>
    <row r="99" spans="4:16" ht="15"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</row>
    <row r="100" spans="4:16" ht="15"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</row>
    <row r="101" spans="4:16" ht="15"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</row>
    <row r="102" spans="4:16" ht="15"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</row>
    <row r="103" spans="4:16" ht="15"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</row>
    <row r="104" spans="4:16" ht="15"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</row>
    <row r="105" spans="4:16" ht="15"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</row>
    <row r="106" spans="4:16" ht="15"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</row>
    <row r="107" spans="4:16" ht="15"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</row>
    <row r="108" spans="4:16" ht="15"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</row>
    <row r="109" spans="4:16" ht="15"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</row>
    <row r="110" spans="4:16" ht="15"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</row>
    <row r="111" spans="4:16" ht="15"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</row>
    <row r="112" spans="4:16" ht="15"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</row>
    <row r="113" spans="4:16" ht="15"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</row>
    <row r="114" spans="4:16" ht="15"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</row>
    <row r="115" spans="4:16" ht="15"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</row>
    <row r="116" spans="4:16" ht="15"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</row>
    <row r="117" spans="4:16" ht="15"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</row>
    <row r="118" spans="4:16" ht="15"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</row>
    <row r="119" spans="4:16" ht="15"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</row>
    <row r="120" spans="4:16" ht="15"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</row>
    <row r="121" spans="4:16" ht="15"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</row>
    <row r="122" spans="4:16" ht="15"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</row>
    <row r="123" spans="4:16" ht="15"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</row>
    <row r="124" spans="4:16" ht="15"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</row>
    <row r="125" spans="4:16" ht="15"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</row>
    <row r="126" spans="4:16" ht="15"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</row>
    <row r="127" spans="4:16" ht="15"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</row>
    <row r="128" spans="4:16" ht="15"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</row>
    <row r="129" spans="4:16" ht="15"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</row>
    <row r="130" spans="4:16" ht="15"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</row>
    <row r="131" spans="4:16" ht="15"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</row>
    <row r="132" spans="4:16" ht="15"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</row>
    <row r="133" spans="4:16" ht="15"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</row>
    <row r="134" spans="4:16" ht="15"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</row>
    <row r="135" spans="4:16" ht="15"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</row>
    <row r="136" spans="4:16" ht="15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</row>
    <row r="137" spans="4:16" ht="15"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</row>
    <row r="138" spans="4:16" ht="15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</row>
    <row r="139" spans="4:16" ht="15"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</row>
    <row r="140" spans="4:16" ht="15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</row>
    <row r="141" spans="4:16" ht="15"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</row>
    <row r="142" spans="4:16" ht="15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</row>
    <row r="143" spans="4:16" ht="15"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</row>
    <row r="144" spans="4:16" ht="15"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</row>
    <row r="145" spans="4:16" ht="15"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</row>
    <row r="146" spans="4:16" ht="15"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</row>
    <row r="147" spans="4:16" ht="15"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</row>
    <row r="148" spans="4:16" ht="15"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</row>
    <row r="149" spans="4:16" ht="15"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</row>
    <row r="150" spans="4:16" ht="15"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</row>
    <row r="151" spans="4:16" ht="15"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</row>
    <row r="152" spans="4:16" ht="15"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</row>
    <row r="153" spans="4:16" ht="15"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</row>
    <row r="154" spans="4:16" ht="15"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</row>
    <row r="155" spans="4:16" ht="15"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</row>
    <row r="156" spans="4:16" ht="15"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</row>
    <row r="157" spans="4:16" ht="15"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</row>
    <row r="158" spans="4:16" ht="15"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</row>
    <row r="159" spans="4:16" ht="15"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</row>
    <row r="160" spans="4:16" ht="15"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</row>
    <row r="161" spans="4:16" ht="15"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</row>
    <row r="162" spans="4:16" ht="15"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</row>
    <row r="163" spans="4:16" ht="15"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</row>
    <row r="164" spans="4:16" ht="15"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</row>
    <row r="165" spans="4:16" ht="15"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</row>
    <row r="166" spans="4:16" ht="15"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</row>
    <row r="167" spans="4:16" ht="15"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</row>
    <row r="168" spans="4:16" ht="15"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</row>
    <row r="169" spans="4:16" ht="15"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</row>
    <row r="170" spans="4:16" ht="15"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</row>
    <row r="171" spans="4:16" ht="15"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</row>
    <row r="172" spans="4:16" ht="15"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</row>
    <row r="173" spans="4:16" ht="15"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</row>
    <row r="174" spans="4:16" ht="15"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</row>
    <row r="175" spans="4:16" ht="15"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</row>
    <row r="176" spans="4:16" ht="15"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</row>
    <row r="177" spans="4:16" ht="15"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</row>
    <row r="178" spans="4:16" ht="15"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</row>
    <row r="179" spans="4:16" ht="15"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</row>
    <row r="180" spans="4:16" ht="15"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</row>
    <row r="181" spans="4:16" ht="15"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</row>
    <row r="182" spans="4:16" ht="15"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</row>
    <row r="183" spans="4:16" ht="15"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</row>
    <row r="184" spans="4:16" ht="15"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</row>
    <row r="185" spans="4:16" ht="15"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</row>
    <row r="186" spans="4:16" ht="15"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</row>
    <row r="187" spans="4:16" ht="15"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</row>
    <row r="188" spans="4:16" ht="15"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</row>
    <row r="189" spans="4:16" ht="15"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</row>
    <row r="190" spans="4:16" ht="15"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</row>
    <row r="191" spans="4:16" ht="15"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</row>
    <row r="192" spans="4:16" ht="15"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</row>
    <row r="193" spans="4:16" ht="15"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</row>
    <row r="194" spans="4:16" ht="15"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</row>
    <row r="195" spans="4:16" ht="15"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</row>
    <row r="196" spans="4:16" ht="15"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</row>
    <row r="197" spans="4:16" ht="15"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</row>
    <row r="198" spans="4:16" ht="15"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</row>
    <row r="199" spans="4:16" ht="15"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</row>
    <row r="200" spans="4:16" ht="15"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</row>
    <row r="201" spans="4:16" ht="15"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</row>
    <row r="202" spans="4:16" ht="15"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</row>
    <row r="203" spans="4:16" ht="15"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</row>
    <row r="204" spans="4:16" ht="15"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</row>
    <row r="205" spans="4:16" ht="15"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</row>
    <row r="206" spans="4:16" ht="15"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</row>
    <row r="207" spans="4:16" ht="15"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</row>
    <row r="208" spans="4:16" ht="15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</row>
    <row r="209" spans="4:16" ht="15"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</row>
    <row r="210" spans="4:16" ht="15"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</row>
    <row r="211" spans="4:16" ht="15"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</row>
    <row r="212" spans="4:16" ht="15"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</row>
    <row r="213" spans="4:16" ht="15"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</row>
    <row r="214" spans="4:16" ht="15"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</row>
    <row r="215" spans="4:16" ht="15"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</row>
    <row r="216" spans="4:16" ht="15"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</row>
    <row r="217" spans="4:16" ht="15"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</row>
    <row r="218" spans="4:16" ht="15"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</row>
    <row r="219" spans="4:16" ht="15"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</row>
    <row r="220" spans="4:16" ht="15"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</row>
    <row r="221" spans="4:16" ht="15"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</row>
    <row r="222" spans="4:16" ht="15"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</row>
    <row r="223" spans="4:16" ht="15"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</row>
    <row r="224" spans="4:16" ht="15"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</row>
    <row r="225" spans="4:16" ht="15"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</row>
    <row r="226" spans="4:16" ht="15"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</row>
    <row r="227" spans="4:16" ht="15"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</row>
    <row r="228" spans="4:16" ht="15"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</row>
    <row r="229" spans="4:16" ht="15"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</row>
    <row r="230" spans="4:16" ht="15"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</row>
    <row r="231" spans="4:16" ht="15"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</row>
    <row r="232" spans="4:16" ht="15"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</row>
    <row r="233" spans="4:16" ht="15"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</row>
    <row r="234" spans="4:16" ht="15"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</row>
    <row r="235" spans="4:16" ht="15"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</row>
    <row r="236" spans="4:16" ht="15"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</row>
    <row r="237" spans="4:16" ht="15"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</row>
    <row r="238" spans="4:16" ht="15"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</row>
    <row r="239" spans="4:16" ht="15"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</row>
    <row r="240" spans="4:16" ht="15"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</row>
    <row r="241" spans="4:16" ht="15"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</row>
    <row r="242" spans="4:16" ht="15"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</row>
    <row r="243" spans="4:16" ht="15"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</row>
    <row r="244" spans="4:16" ht="15"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</row>
    <row r="245" spans="4:16" ht="15"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</row>
    <row r="246" spans="4:16" ht="15"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</row>
    <row r="247" spans="4:16" ht="15"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</row>
    <row r="248" spans="4:16" ht="15"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</row>
    <row r="249" spans="4:16" ht="15"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</row>
    <row r="250" spans="4:16" ht="15"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</row>
    <row r="251" spans="4:16" ht="15"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</row>
    <row r="252" spans="4:16" ht="15"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</row>
    <row r="253" spans="4:16" ht="15"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</row>
    <row r="254" spans="4:16" ht="15"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</row>
    <row r="255" spans="4:16" ht="15"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</row>
    <row r="256" spans="4:16" ht="15"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</row>
    <row r="257" spans="4:16" ht="15"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</row>
    <row r="258" spans="4:16" ht="15"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</row>
    <row r="259" spans="4:16" ht="15"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</row>
    <row r="260" spans="4:16" ht="15"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</row>
    <row r="261" spans="4:16" ht="15"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</row>
    <row r="262" spans="4:16" ht="15"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</row>
    <row r="263" spans="4:16" ht="15"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</row>
    <row r="264" spans="4:16" ht="15"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</row>
    <row r="265" spans="4:16" ht="15"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</row>
    <row r="266" spans="4:16" ht="15"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</row>
    <row r="267" spans="4:16" ht="15"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</row>
    <row r="268" spans="4:16" ht="15"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</row>
    <row r="269" spans="4:16" ht="15"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</row>
    <row r="270" spans="4:16" ht="15"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</row>
    <row r="271" spans="4:16" ht="15"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</row>
    <row r="272" spans="4:16" ht="15"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</row>
    <row r="273" spans="4:16" ht="15"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</row>
    <row r="274" spans="4:16" ht="15"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</row>
    <row r="275" spans="4:16" ht="15"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</row>
    <row r="276" spans="4:16" ht="15"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</row>
    <row r="277" spans="4:16" ht="15"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</row>
    <row r="278" spans="4:16" ht="15"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</row>
    <row r="279" spans="4:16" ht="15"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</row>
    <row r="280" spans="4:16" ht="15"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</row>
    <row r="281" spans="4:16" ht="15"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</row>
    <row r="282" spans="4:16" ht="15"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</row>
    <row r="283" spans="4:16" ht="15"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</row>
    <row r="284" spans="4:16" ht="15"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</row>
    <row r="285" spans="4:16" ht="15"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</row>
    <row r="286" spans="4:16" ht="15"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</row>
    <row r="287" spans="4:16" ht="15"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</row>
    <row r="288" spans="4:16" ht="15"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</row>
    <row r="289" spans="4:16" ht="15"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</row>
    <row r="290" spans="4:16" ht="15"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</row>
    <row r="291" spans="4:16" ht="15"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</row>
    <row r="292" spans="4:16" ht="15"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</row>
    <row r="293" spans="4:16" ht="15"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</row>
    <row r="294" spans="4:16" ht="15"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</row>
    <row r="295" spans="4:16" ht="15"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</row>
    <row r="296" spans="4:16" ht="15"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</row>
    <row r="297" spans="4:16" ht="15"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</row>
    <row r="298" spans="4:16" ht="15"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</row>
    <row r="299" spans="4:16" ht="15"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</row>
    <row r="300" spans="4:16" ht="15"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</row>
    <row r="301" spans="4:16" ht="15"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</row>
    <row r="302" spans="4:16" ht="15"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</row>
    <row r="303" spans="4:16" ht="15"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</row>
    <row r="304" spans="4:16" ht="15"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</row>
    <row r="305" spans="4:16" ht="15"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</row>
    <row r="306" spans="4:16" ht="15"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</row>
    <row r="307" spans="4:16" ht="15"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</row>
    <row r="308" spans="4:16" ht="15"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</row>
    <row r="309" spans="4:16" ht="15"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</row>
    <row r="310" spans="4:16" ht="15"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</row>
    <row r="311" spans="4:16" ht="15"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</row>
    <row r="312" spans="4:16" ht="15"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</row>
    <row r="313" spans="4:16" ht="15"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</row>
    <row r="314" spans="4:16" ht="15"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</row>
    <row r="315" spans="4:16" ht="15"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</row>
    <row r="316" spans="4:16" ht="15"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</row>
    <row r="317" spans="4:16" ht="15"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</row>
    <row r="318" spans="4:16" ht="15"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</row>
    <row r="319" spans="4:16" ht="15"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</row>
    <row r="320" spans="4:16" ht="15"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</row>
    <row r="321" spans="4:16" ht="15"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</row>
    <row r="322" spans="4:16" ht="15"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</row>
    <row r="323" spans="4:16" ht="15"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</row>
    <row r="324" spans="4:16" ht="15"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</row>
    <row r="325" spans="4:16" ht="15"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</row>
    <row r="326" spans="4:16" ht="15"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</row>
    <row r="327" spans="4:16" ht="15"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</row>
    <row r="328" spans="4:16" ht="15"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</row>
    <row r="329" spans="4:16" ht="15"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</row>
    <row r="330" spans="4:16" ht="15"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</row>
    <row r="331" spans="4:16" ht="15"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</row>
    <row r="332" spans="4:16" ht="15"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</row>
    <row r="333" spans="4:16" ht="15"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</row>
    <row r="334" spans="4:16" ht="15"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</row>
    <row r="335" spans="4:16" ht="15"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</row>
    <row r="336" spans="4:16" ht="15"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</row>
    <row r="337" spans="4:16" ht="15"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</row>
    <row r="338" spans="4:16" ht="15"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</row>
    <row r="339" spans="4:16" ht="15"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</row>
    <row r="340" spans="4:16" ht="15"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</row>
    <row r="341" spans="4:16" ht="15"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</row>
    <row r="342" spans="4:16" ht="15"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</row>
    <row r="343" spans="4:16" ht="15"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</row>
    <row r="344" spans="4:16" ht="15"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</row>
    <row r="345" spans="4:16" ht="15"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</row>
    <row r="346" spans="4:16" ht="15"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</row>
    <row r="347" spans="4:16" ht="15"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</row>
    <row r="348" spans="4:16" ht="15"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</row>
    <row r="349" spans="4:16" ht="15"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</row>
    <row r="350" spans="4:16" ht="15"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</row>
    <row r="351" spans="4:16" ht="15"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</row>
    <row r="352" spans="4:16" ht="15"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</row>
    <row r="353" spans="4:16" ht="15"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</row>
    <row r="354" spans="4:16" ht="15"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</row>
    <row r="355" spans="4:16" ht="15"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</row>
    <row r="356" spans="4:16" ht="15"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</row>
    <row r="357" spans="4:16" ht="15"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</row>
    <row r="358" spans="4:16" ht="15"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</row>
    <row r="359" spans="4:16" ht="15"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</row>
    <row r="360" spans="4:16" ht="15"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</row>
    <row r="361" spans="4:16" ht="15"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</row>
    <row r="362" spans="4:16" ht="15"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</row>
    <row r="363" spans="4:16" ht="15"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</row>
    <row r="364" spans="4:16" ht="15"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</row>
    <row r="365" spans="4:16" ht="15"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</row>
    <row r="366" spans="4:16" ht="15"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</row>
    <row r="367" spans="4:16" ht="15"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</row>
    <row r="368" spans="4:16" ht="15"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</row>
    <row r="369" spans="4:16" ht="15"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</row>
    <row r="370" spans="4:16" ht="15"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</row>
  </sheetData>
  <sheetProtection password="CF6C" sheet="1" selectLockedCells="1"/>
  <mergeCells count="26">
    <mergeCell ref="C4:G4"/>
    <mergeCell ref="B6:B9"/>
    <mergeCell ref="C6:C9"/>
    <mergeCell ref="D6:N6"/>
    <mergeCell ref="J8:J9"/>
    <mergeCell ref="K8:L8"/>
    <mergeCell ref="O6:V6"/>
    <mergeCell ref="B63:B69"/>
    <mergeCell ref="Q7:V7"/>
    <mergeCell ref="E8:F8"/>
    <mergeCell ref="G8:G9"/>
    <mergeCell ref="H8:I8"/>
    <mergeCell ref="B47:C47"/>
    <mergeCell ref="B52:C52"/>
    <mergeCell ref="Q8:R8"/>
    <mergeCell ref="S8:T8"/>
    <mergeCell ref="W8:AA8"/>
    <mergeCell ref="B57:C57"/>
    <mergeCell ref="M8:N8"/>
    <mergeCell ref="U8:V8"/>
    <mergeCell ref="D7:D9"/>
    <mergeCell ref="E7:J7"/>
    <mergeCell ref="K7:N7"/>
    <mergeCell ref="O7:P8"/>
    <mergeCell ref="B11:C11"/>
    <mergeCell ref="B35:C35"/>
  </mergeCells>
  <dataValidations count="5">
    <dataValidation type="whole" allowBlank="1" showInputMessage="1" showErrorMessage="1" error="проверьте итоговое значение" sqref="O62">
      <formula1>0</formula1>
      <formula2>4500</formula2>
    </dataValidation>
    <dataValidation type="whole" allowBlank="1" showInputMessage="1" showErrorMessage="1" error="проверьте итоговое значение" sqref="U62 S62">
      <formula1>1</formula1>
      <formula2>4500</formula2>
    </dataValidation>
    <dataValidation type="whole" allowBlank="1" showInputMessage="1" showErrorMessage="1" error="проверьте итоговое значение" sqref="Q60:U60 O60">
      <formula1>0</formula1>
      <formula2>100000000</formula2>
    </dataValidation>
    <dataValidation type="whole" allowBlank="1" showInputMessage="1" showErrorMessage="1" sqref="P58:P60 V58:V60 O58:O59 Q58:U59 O48:P50">
      <formula1>0</formula1>
      <formula2>100000000</formula2>
    </dataValidation>
    <dataValidation type="whole" allowBlank="1" showInputMessage="1" showErrorMessage="1" sqref="T56 V46 O36:P46 V51 O51:R51 O53:V55 O56:R56 T34 O61:R61 V61 T61 V34 T46 T51 V56 O12:P34 Q34:R34 Q46:R46">
      <formula1>0</formula1>
      <formula2>10000000</formula2>
    </dataValidation>
  </dataValidations>
  <printOptions horizontalCentered="1"/>
  <pageMargins left="0.15748031496062992" right="0" top="0.11811023622047245" bottom="0.2755905511811024" header="0.15748031496062992" footer="0.11811023622047245"/>
  <pageSetup fitToHeight="0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AK377"/>
  <sheetViews>
    <sheetView zoomScale="82" zoomScaleNormal="82" zoomScaleSheetLayoutView="75" zoomScalePageLayoutView="0" workbookViewId="0" topLeftCell="A1">
      <pane xSplit="3" ySplit="10" topLeftCell="D5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66" sqref="O66"/>
    </sheetView>
  </sheetViews>
  <sheetFormatPr defaultColWidth="9.00390625" defaultRowHeight="12.75"/>
  <cols>
    <col min="1" max="1" width="1.625" style="130" customWidth="1"/>
    <col min="2" max="2" width="5.75390625" style="130" customWidth="1"/>
    <col min="3" max="3" width="64.75390625" style="130" customWidth="1"/>
    <col min="4" max="4" width="11.25390625" style="130" customWidth="1"/>
    <col min="5" max="5" width="11.875" style="130" customWidth="1"/>
    <col min="6" max="6" width="11.75390625" style="130" customWidth="1"/>
    <col min="7" max="7" width="11.00390625" style="130" customWidth="1"/>
    <col min="8" max="8" width="11.375" style="130" customWidth="1"/>
    <col min="9" max="9" width="10.75390625" style="130" customWidth="1"/>
    <col min="10" max="10" width="10.00390625" style="130" customWidth="1"/>
    <col min="11" max="11" width="11.375" style="130" customWidth="1"/>
    <col min="12" max="12" width="11.25390625" style="130" customWidth="1"/>
    <col min="13" max="13" width="11.75390625" style="130" customWidth="1"/>
    <col min="14" max="14" width="10.875" style="130" customWidth="1"/>
    <col min="15" max="15" width="13.125" style="130" customWidth="1"/>
    <col min="16" max="16" width="11.375" style="130" customWidth="1"/>
    <col min="17" max="19" width="13.125" style="130" customWidth="1"/>
    <col min="20" max="20" width="11.625" style="130" customWidth="1"/>
    <col min="21" max="21" width="13.25390625" style="130" customWidth="1"/>
    <col min="22" max="22" width="11.75390625" style="130" customWidth="1"/>
    <col min="23" max="24" width="9.875" style="241" customWidth="1"/>
    <col min="25" max="25" width="9.75390625" style="241" customWidth="1"/>
    <col min="26" max="26" width="9.00390625" style="241" customWidth="1"/>
    <col min="27" max="16384" width="9.125" style="130" customWidth="1"/>
  </cols>
  <sheetData>
    <row r="1" spans="2:24" ht="7.5" customHeight="1">
      <c r="B1" s="131"/>
      <c r="C1" s="131"/>
      <c r="D1" s="132"/>
      <c r="E1" s="132"/>
      <c r="F1" s="132"/>
      <c r="G1" s="131"/>
      <c r="H1" s="131"/>
      <c r="I1" s="131"/>
      <c r="J1" s="290" t="s">
        <v>130</v>
      </c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40"/>
      <c r="X1" s="240"/>
    </row>
    <row r="2" spans="2:24" ht="4.5" customHeight="1">
      <c r="B2" s="131"/>
      <c r="C2" s="132"/>
      <c r="D2" s="132"/>
      <c r="E2" s="132"/>
      <c r="F2" s="132"/>
      <c r="G2" s="132"/>
      <c r="H2" s="132"/>
      <c r="I2" s="132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40"/>
      <c r="X2" s="240"/>
    </row>
    <row r="3" spans="2:26" ht="3.75" customHeight="1">
      <c r="B3" s="131"/>
      <c r="C3" s="133"/>
      <c r="D3" s="133"/>
      <c r="E3" s="133"/>
      <c r="F3" s="133"/>
      <c r="G3" s="133"/>
      <c r="H3" s="133"/>
      <c r="I3" s="133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40"/>
      <c r="X3" s="240"/>
      <c r="Y3" s="242"/>
      <c r="Z3" s="242"/>
    </row>
    <row r="4" spans="2:26" ht="22.5" customHeight="1">
      <c r="B4" s="295" t="s">
        <v>195</v>
      </c>
      <c r="C4" s="580" t="s">
        <v>286</v>
      </c>
      <c r="D4" s="580"/>
      <c r="E4" s="580"/>
      <c r="F4" s="580"/>
      <c r="G4" s="580"/>
      <c r="H4" s="135"/>
      <c r="I4" s="135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40"/>
      <c r="X4" s="240"/>
      <c r="Y4" s="242"/>
      <c r="Z4" s="242"/>
    </row>
    <row r="5" spans="23:24" ht="9.75" customHeight="1" thickBot="1">
      <c r="W5" s="243"/>
      <c r="X5" s="243"/>
    </row>
    <row r="6" spans="2:26" ht="24" customHeight="1">
      <c r="B6" s="571" t="s">
        <v>285</v>
      </c>
      <c r="C6" s="574" t="s">
        <v>284</v>
      </c>
      <c r="D6" s="559" t="s">
        <v>133</v>
      </c>
      <c r="E6" s="560"/>
      <c r="F6" s="560"/>
      <c r="G6" s="560"/>
      <c r="H6" s="560"/>
      <c r="I6" s="560"/>
      <c r="J6" s="560"/>
      <c r="K6" s="560"/>
      <c r="L6" s="560"/>
      <c r="M6" s="560"/>
      <c r="N6" s="561"/>
      <c r="O6" s="578" t="s">
        <v>134</v>
      </c>
      <c r="P6" s="560"/>
      <c r="Q6" s="560"/>
      <c r="R6" s="560"/>
      <c r="S6" s="560"/>
      <c r="T6" s="560"/>
      <c r="U6" s="560"/>
      <c r="V6" s="561"/>
      <c r="W6" s="244"/>
      <c r="X6" s="244"/>
      <c r="Y6" s="245"/>
      <c r="Z6" s="245"/>
    </row>
    <row r="7" spans="2:26" ht="21.75" customHeight="1">
      <c r="B7" s="572"/>
      <c r="C7" s="575"/>
      <c r="D7" s="548" t="s">
        <v>8</v>
      </c>
      <c r="E7" s="551" t="s">
        <v>135</v>
      </c>
      <c r="F7" s="552"/>
      <c r="G7" s="552"/>
      <c r="H7" s="552"/>
      <c r="I7" s="552"/>
      <c r="J7" s="553"/>
      <c r="K7" s="554" t="s">
        <v>283</v>
      </c>
      <c r="L7" s="555"/>
      <c r="M7" s="555"/>
      <c r="N7" s="556"/>
      <c r="O7" s="579" t="s">
        <v>136</v>
      </c>
      <c r="P7" s="558"/>
      <c r="Q7" s="565" t="s">
        <v>137</v>
      </c>
      <c r="R7" s="566"/>
      <c r="S7" s="566"/>
      <c r="T7" s="566"/>
      <c r="U7" s="566"/>
      <c r="V7" s="567"/>
      <c r="W7" s="244"/>
      <c r="X7" s="244"/>
      <c r="Y7" s="245"/>
      <c r="Z7" s="245"/>
    </row>
    <row r="8" spans="2:27" ht="33" customHeight="1">
      <c r="B8" s="572"/>
      <c r="C8" s="575"/>
      <c r="D8" s="549"/>
      <c r="E8" s="568" t="s">
        <v>138</v>
      </c>
      <c r="F8" s="568"/>
      <c r="G8" s="569" t="s">
        <v>139</v>
      </c>
      <c r="H8" s="568" t="s">
        <v>140</v>
      </c>
      <c r="I8" s="568"/>
      <c r="J8" s="569" t="s">
        <v>141</v>
      </c>
      <c r="K8" s="544" t="s">
        <v>142</v>
      </c>
      <c r="L8" s="577"/>
      <c r="M8" s="544" t="s">
        <v>143</v>
      </c>
      <c r="N8" s="545"/>
      <c r="O8" s="579"/>
      <c r="P8" s="558"/>
      <c r="Q8" s="551" t="s">
        <v>267</v>
      </c>
      <c r="R8" s="552"/>
      <c r="S8" s="551" t="s">
        <v>268</v>
      </c>
      <c r="T8" s="552"/>
      <c r="U8" s="546" t="s">
        <v>144</v>
      </c>
      <c r="V8" s="547"/>
      <c r="W8" s="540" t="s">
        <v>266</v>
      </c>
      <c r="X8" s="541"/>
      <c r="Y8" s="541"/>
      <c r="Z8" s="541"/>
      <c r="AA8" s="541"/>
    </row>
    <row r="9" spans="2:27" ht="66" customHeight="1">
      <c r="B9" s="573"/>
      <c r="C9" s="576"/>
      <c r="D9" s="550"/>
      <c r="E9" s="136" t="s">
        <v>145</v>
      </c>
      <c r="F9" s="137" t="s">
        <v>262</v>
      </c>
      <c r="G9" s="568"/>
      <c r="H9" s="138" t="s">
        <v>146</v>
      </c>
      <c r="I9" s="139" t="s">
        <v>263</v>
      </c>
      <c r="J9" s="568"/>
      <c r="K9" s="140" t="s">
        <v>147</v>
      </c>
      <c r="L9" s="140" t="s">
        <v>148</v>
      </c>
      <c r="M9" s="140" t="s">
        <v>147</v>
      </c>
      <c r="N9" s="208" t="s">
        <v>148</v>
      </c>
      <c r="O9" s="207" t="s">
        <v>149</v>
      </c>
      <c r="P9" s="246" t="s">
        <v>258</v>
      </c>
      <c r="Q9" s="174" t="s">
        <v>149</v>
      </c>
      <c r="R9" s="247" t="s">
        <v>258</v>
      </c>
      <c r="S9" s="207" t="s">
        <v>149</v>
      </c>
      <c r="T9" s="175" t="s">
        <v>258</v>
      </c>
      <c r="U9" s="176" t="s">
        <v>149</v>
      </c>
      <c r="V9" s="229" t="s">
        <v>258</v>
      </c>
      <c r="W9" s="248" t="s">
        <v>264</v>
      </c>
      <c r="X9" s="248" t="s">
        <v>265</v>
      </c>
      <c r="Y9" s="249" t="s">
        <v>269</v>
      </c>
      <c r="Z9" s="249" t="s">
        <v>270</v>
      </c>
      <c r="AA9" s="250" t="s">
        <v>328</v>
      </c>
    </row>
    <row r="10" spans="2:27" ht="15">
      <c r="B10" s="220" t="s">
        <v>31</v>
      </c>
      <c r="C10" s="210" t="s">
        <v>150</v>
      </c>
      <c r="D10" s="209">
        <v>1</v>
      </c>
      <c r="E10" s="141">
        <v>2</v>
      </c>
      <c r="F10" s="141">
        <v>3</v>
      </c>
      <c r="G10" s="141">
        <v>4</v>
      </c>
      <c r="H10" s="141">
        <v>5</v>
      </c>
      <c r="I10" s="141">
        <v>6</v>
      </c>
      <c r="J10" s="141">
        <v>7</v>
      </c>
      <c r="K10" s="141">
        <v>8</v>
      </c>
      <c r="L10" s="141">
        <v>9</v>
      </c>
      <c r="M10" s="141">
        <v>10</v>
      </c>
      <c r="N10" s="210">
        <v>11</v>
      </c>
      <c r="O10" s="300">
        <v>12</v>
      </c>
      <c r="P10" s="141">
        <v>13</v>
      </c>
      <c r="Q10" s="141">
        <v>14</v>
      </c>
      <c r="R10" s="141">
        <v>15</v>
      </c>
      <c r="S10" s="141">
        <v>16</v>
      </c>
      <c r="T10" s="141">
        <v>17</v>
      </c>
      <c r="U10" s="141">
        <v>18</v>
      </c>
      <c r="V10" s="210">
        <v>19</v>
      </c>
      <c r="W10" s="251"/>
      <c r="X10" s="251"/>
      <c r="Y10" s="252"/>
      <c r="Z10" s="252"/>
      <c r="AA10" s="254"/>
    </row>
    <row r="11" spans="2:27" ht="18" customHeight="1">
      <c r="B11" s="542" t="s">
        <v>151</v>
      </c>
      <c r="C11" s="543"/>
      <c r="D11" s="211"/>
      <c r="E11" s="178"/>
      <c r="F11" s="178"/>
      <c r="G11" s="178"/>
      <c r="H11" s="178"/>
      <c r="I11" s="178"/>
      <c r="J11" s="178"/>
      <c r="K11" s="178"/>
      <c r="L11" s="178"/>
      <c r="M11" s="178"/>
      <c r="N11" s="212"/>
      <c r="O11" s="178"/>
      <c r="P11" s="178"/>
      <c r="Q11" s="178"/>
      <c r="R11" s="178"/>
      <c r="S11" s="178"/>
      <c r="T11" s="178"/>
      <c r="U11" s="178"/>
      <c r="V11" s="212"/>
      <c r="W11" s="255"/>
      <c r="X11" s="255"/>
      <c r="Y11" s="256"/>
      <c r="Z11" s="256"/>
      <c r="AA11" s="254"/>
    </row>
    <row r="12" spans="2:27" ht="29.25">
      <c r="B12" s="221">
        <v>1</v>
      </c>
      <c r="C12" s="169" t="s">
        <v>196</v>
      </c>
      <c r="D12" s="213">
        <f>E12+G12+H12+J12</f>
        <v>133</v>
      </c>
      <c r="E12" s="144">
        <v>39</v>
      </c>
      <c r="F12" s="144">
        <v>7</v>
      </c>
      <c r="G12" s="144">
        <v>3</v>
      </c>
      <c r="H12" s="144">
        <v>91</v>
      </c>
      <c r="I12" s="144">
        <v>91</v>
      </c>
      <c r="J12" s="144"/>
      <c r="K12" s="144">
        <v>64</v>
      </c>
      <c r="L12" s="144">
        <v>62</v>
      </c>
      <c r="M12" s="144">
        <v>1</v>
      </c>
      <c r="N12" s="214">
        <v>6</v>
      </c>
      <c r="O12" s="301">
        <v>133</v>
      </c>
      <c r="P12" s="145">
        <v>3768</v>
      </c>
      <c r="Q12" s="146"/>
      <c r="R12" s="146"/>
      <c r="S12" s="146"/>
      <c r="T12" s="146"/>
      <c r="U12" s="147"/>
      <c r="V12" s="231"/>
      <c r="W12" s="257">
        <f>IF(E12&gt;=F12,"","не верно")</f>
      </c>
      <c r="X12" s="257">
        <f>IF(H12&gt;=I12,"","не верно")</f>
      </c>
      <c r="Y12" s="257">
        <f>IF(D12=K12+L12+M12+N12,"","не верно")</f>
      </c>
      <c r="Z12" s="257">
        <f>IF(D12=O12+Q12+S12,"","не верно")</f>
      </c>
      <c r="AA12" s="257">
        <f>IF(V12&gt;=U12,"","не верно")</f>
      </c>
    </row>
    <row r="13" spans="2:27" ht="15.75">
      <c r="B13" s="221">
        <v>2</v>
      </c>
      <c r="C13" s="169" t="s">
        <v>197</v>
      </c>
      <c r="D13" s="213">
        <f aca="true" t="shared" si="0" ref="D13:D21">E13+G13+H13+J13</f>
        <v>0</v>
      </c>
      <c r="E13" s="144"/>
      <c r="F13" s="144"/>
      <c r="G13" s="144"/>
      <c r="H13" s="144"/>
      <c r="I13" s="144"/>
      <c r="J13" s="144"/>
      <c r="K13" s="144"/>
      <c r="L13" s="144"/>
      <c r="M13" s="144"/>
      <c r="N13" s="214"/>
      <c r="O13" s="302"/>
      <c r="P13" s="148"/>
      <c r="Q13" s="147"/>
      <c r="R13" s="147"/>
      <c r="S13" s="147"/>
      <c r="T13" s="147"/>
      <c r="U13" s="147"/>
      <c r="V13" s="231"/>
      <c r="W13" s="257">
        <f aca="true" t="shared" si="1" ref="W13:W67">IF(E13&gt;=F13,"","не верно")</f>
      </c>
      <c r="X13" s="257">
        <f aca="true" t="shared" si="2" ref="X13:X67">IF(H13&gt;=I13,"","не верно")</f>
      </c>
      <c r="Y13" s="257">
        <f aca="true" t="shared" si="3" ref="Y13:Y67">IF(D13=K13+L13+M13+N13,"","не верно")</f>
      </c>
      <c r="Z13" s="257">
        <f aca="true" t="shared" si="4" ref="Z13:Z67">IF(D13=O13+Q13+S13,"","не верно")</f>
      </c>
      <c r="AA13" s="257">
        <f aca="true" t="shared" si="5" ref="AA13:AA67">IF(V13&gt;=U13,"","не верно")</f>
      </c>
    </row>
    <row r="14" spans="2:27" ht="29.25">
      <c r="B14" s="221">
        <v>3</v>
      </c>
      <c r="C14" s="169" t="s">
        <v>198</v>
      </c>
      <c r="D14" s="213">
        <f t="shared" si="0"/>
        <v>133</v>
      </c>
      <c r="E14" s="144">
        <v>39</v>
      </c>
      <c r="F14" s="144">
        <v>7</v>
      </c>
      <c r="G14" s="144">
        <v>3</v>
      </c>
      <c r="H14" s="144">
        <v>91</v>
      </c>
      <c r="I14" s="144">
        <v>91</v>
      </c>
      <c r="J14" s="144"/>
      <c r="K14" s="144">
        <v>64</v>
      </c>
      <c r="L14" s="144">
        <v>62</v>
      </c>
      <c r="M14" s="144">
        <v>1</v>
      </c>
      <c r="N14" s="214">
        <v>6</v>
      </c>
      <c r="O14" s="302">
        <v>133</v>
      </c>
      <c r="P14" s="148">
        <v>3716</v>
      </c>
      <c r="Q14" s="147"/>
      <c r="R14" s="147"/>
      <c r="S14" s="147"/>
      <c r="T14" s="147"/>
      <c r="U14" s="147"/>
      <c r="V14" s="231"/>
      <c r="W14" s="257">
        <f t="shared" si="1"/>
      </c>
      <c r="X14" s="257">
        <f t="shared" si="2"/>
      </c>
      <c r="Y14" s="257">
        <f t="shared" si="3"/>
      </c>
      <c r="Z14" s="257">
        <f t="shared" si="4"/>
      </c>
      <c r="AA14" s="257">
        <f t="shared" si="5"/>
      </c>
    </row>
    <row r="15" spans="2:27" ht="29.25">
      <c r="B15" s="221">
        <v>4</v>
      </c>
      <c r="C15" s="169" t="s">
        <v>199</v>
      </c>
      <c r="D15" s="213">
        <f t="shared" si="0"/>
        <v>120</v>
      </c>
      <c r="E15" s="144">
        <v>26</v>
      </c>
      <c r="F15" s="144">
        <v>2</v>
      </c>
      <c r="G15" s="144">
        <v>3</v>
      </c>
      <c r="H15" s="144">
        <v>91</v>
      </c>
      <c r="I15" s="144">
        <v>91</v>
      </c>
      <c r="J15" s="144"/>
      <c r="K15" s="144">
        <v>57</v>
      </c>
      <c r="L15" s="144">
        <v>56</v>
      </c>
      <c r="M15" s="144">
        <v>1</v>
      </c>
      <c r="N15" s="214">
        <v>6</v>
      </c>
      <c r="O15" s="302">
        <v>120</v>
      </c>
      <c r="P15" s="148">
        <v>1105</v>
      </c>
      <c r="Q15" s="147"/>
      <c r="R15" s="147"/>
      <c r="S15" s="147"/>
      <c r="T15" s="147"/>
      <c r="U15" s="147"/>
      <c r="V15" s="231"/>
      <c r="W15" s="257">
        <f t="shared" si="1"/>
      </c>
      <c r="X15" s="257">
        <f t="shared" si="2"/>
      </c>
      <c r="Y15" s="257">
        <f t="shared" si="3"/>
      </c>
      <c r="Z15" s="257">
        <f t="shared" si="4"/>
      </c>
      <c r="AA15" s="257">
        <f t="shared" si="5"/>
      </c>
    </row>
    <row r="16" spans="2:27" ht="29.25">
      <c r="B16" s="221">
        <v>5</v>
      </c>
      <c r="C16" s="169" t="s">
        <v>200</v>
      </c>
      <c r="D16" s="213">
        <f t="shared" si="0"/>
        <v>0</v>
      </c>
      <c r="E16" s="150"/>
      <c r="F16" s="150"/>
      <c r="G16" s="150"/>
      <c r="H16" s="150"/>
      <c r="I16" s="150"/>
      <c r="J16" s="150"/>
      <c r="K16" s="150"/>
      <c r="L16" s="150"/>
      <c r="M16" s="150"/>
      <c r="N16" s="215"/>
      <c r="O16" s="302"/>
      <c r="P16" s="148"/>
      <c r="Q16" s="147"/>
      <c r="R16" s="147"/>
      <c r="S16" s="147"/>
      <c r="T16" s="147"/>
      <c r="U16" s="147"/>
      <c r="V16" s="231"/>
      <c r="W16" s="257">
        <f t="shared" si="1"/>
      </c>
      <c r="X16" s="257">
        <f t="shared" si="2"/>
      </c>
      <c r="Y16" s="257">
        <f t="shared" si="3"/>
      </c>
      <c r="Z16" s="257">
        <f t="shared" si="4"/>
      </c>
      <c r="AA16" s="257">
        <f t="shared" si="5"/>
      </c>
    </row>
    <row r="17" spans="2:27" ht="15.75">
      <c r="B17" s="221">
        <v>6</v>
      </c>
      <c r="C17" s="169" t="s">
        <v>201</v>
      </c>
      <c r="D17" s="213">
        <f t="shared" si="0"/>
        <v>0</v>
      </c>
      <c r="E17" s="150"/>
      <c r="F17" s="150"/>
      <c r="G17" s="150"/>
      <c r="H17" s="150"/>
      <c r="I17" s="150"/>
      <c r="J17" s="150"/>
      <c r="K17" s="150"/>
      <c r="L17" s="150"/>
      <c r="M17" s="150"/>
      <c r="N17" s="215"/>
      <c r="O17" s="302"/>
      <c r="P17" s="148"/>
      <c r="Q17" s="147"/>
      <c r="R17" s="147"/>
      <c r="S17" s="147"/>
      <c r="T17" s="147"/>
      <c r="U17" s="147"/>
      <c r="V17" s="231"/>
      <c r="W17" s="257">
        <f t="shared" si="1"/>
      </c>
      <c r="X17" s="257">
        <f t="shared" si="2"/>
      </c>
      <c r="Y17" s="257">
        <f t="shared" si="3"/>
      </c>
      <c r="Z17" s="257">
        <f t="shared" si="4"/>
      </c>
      <c r="AA17" s="257">
        <f t="shared" si="5"/>
      </c>
    </row>
    <row r="18" spans="2:27" ht="15.75">
      <c r="B18" s="221">
        <v>7</v>
      </c>
      <c r="C18" s="169" t="s">
        <v>287</v>
      </c>
      <c r="D18" s="213">
        <f t="shared" si="0"/>
        <v>0</v>
      </c>
      <c r="E18" s="348"/>
      <c r="F18" s="348"/>
      <c r="G18" s="348"/>
      <c r="H18" s="144"/>
      <c r="I18" s="144"/>
      <c r="J18" s="348"/>
      <c r="K18" s="144"/>
      <c r="L18" s="144"/>
      <c r="M18" s="144"/>
      <c r="N18" s="214"/>
      <c r="O18" s="302"/>
      <c r="P18" s="148"/>
      <c r="Q18" s="147"/>
      <c r="R18" s="147"/>
      <c r="S18" s="147"/>
      <c r="T18" s="147"/>
      <c r="U18" s="147"/>
      <c r="V18" s="231"/>
      <c r="W18" s="257">
        <f t="shared" si="1"/>
      </c>
      <c r="X18" s="257">
        <f t="shared" si="2"/>
      </c>
      <c r="Y18" s="257">
        <f t="shared" si="3"/>
      </c>
      <c r="Z18" s="257">
        <f t="shared" si="4"/>
      </c>
      <c r="AA18" s="257">
        <f t="shared" si="5"/>
      </c>
    </row>
    <row r="19" spans="2:27" ht="43.5">
      <c r="B19" s="221">
        <v>8</v>
      </c>
      <c r="C19" s="169" t="s">
        <v>202</v>
      </c>
      <c r="D19" s="213">
        <f t="shared" si="0"/>
        <v>0</v>
      </c>
      <c r="E19" s="144"/>
      <c r="F19" s="144"/>
      <c r="G19" s="144"/>
      <c r="H19" s="144"/>
      <c r="I19" s="144"/>
      <c r="J19" s="144"/>
      <c r="K19" s="144"/>
      <c r="L19" s="144"/>
      <c r="M19" s="144"/>
      <c r="N19" s="214"/>
      <c r="O19" s="302"/>
      <c r="P19" s="148"/>
      <c r="Q19" s="147"/>
      <c r="R19" s="147"/>
      <c r="S19" s="147"/>
      <c r="T19" s="147"/>
      <c r="U19" s="147"/>
      <c r="V19" s="231"/>
      <c r="W19" s="257">
        <f t="shared" si="1"/>
      </c>
      <c r="X19" s="257">
        <f t="shared" si="2"/>
      </c>
      <c r="Y19" s="257">
        <f t="shared" si="3"/>
      </c>
      <c r="Z19" s="257">
        <f t="shared" si="4"/>
      </c>
      <c r="AA19" s="257">
        <f t="shared" si="5"/>
      </c>
    </row>
    <row r="20" spans="2:27" ht="15" customHeight="1">
      <c r="B20" s="221">
        <v>9</v>
      </c>
      <c r="C20" s="169" t="s">
        <v>203</v>
      </c>
      <c r="D20" s="213">
        <f t="shared" si="0"/>
        <v>0</v>
      </c>
      <c r="E20" s="144"/>
      <c r="F20" s="144"/>
      <c r="G20" s="144"/>
      <c r="H20" s="144"/>
      <c r="I20" s="144"/>
      <c r="J20" s="144"/>
      <c r="K20" s="144"/>
      <c r="L20" s="144"/>
      <c r="M20" s="144"/>
      <c r="N20" s="214"/>
      <c r="O20" s="302"/>
      <c r="P20" s="148"/>
      <c r="Q20" s="147"/>
      <c r="R20" s="147"/>
      <c r="S20" s="147"/>
      <c r="T20" s="147"/>
      <c r="U20" s="147"/>
      <c r="V20" s="231"/>
      <c r="W20" s="257">
        <f t="shared" si="1"/>
      </c>
      <c r="X20" s="257">
        <f t="shared" si="2"/>
      </c>
      <c r="Y20" s="257">
        <f t="shared" si="3"/>
      </c>
      <c r="Z20" s="257">
        <f t="shared" si="4"/>
      </c>
      <c r="AA20" s="257">
        <f t="shared" si="5"/>
      </c>
    </row>
    <row r="21" spans="2:27" ht="42" customHeight="1">
      <c r="B21" s="221">
        <v>10</v>
      </c>
      <c r="C21" s="169" t="s">
        <v>204</v>
      </c>
      <c r="D21" s="213">
        <f t="shared" si="0"/>
        <v>0</v>
      </c>
      <c r="E21" s="150"/>
      <c r="F21" s="150"/>
      <c r="G21" s="150"/>
      <c r="H21" s="150"/>
      <c r="I21" s="150"/>
      <c r="J21" s="150"/>
      <c r="K21" s="150"/>
      <c r="L21" s="150"/>
      <c r="M21" s="150"/>
      <c r="N21" s="215"/>
      <c r="O21" s="302"/>
      <c r="P21" s="148"/>
      <c r="Q21" s="147"/>
      <c r="R21" s="147"/>
      <c r="S21" s="147"/>
      <c r="T21" s="147"/>
      <c r="U21" s="147"/>
      <c r="V21" s="231"/>
      <c r="W21" s="257">
        <f t="shared" si="1"/>
      </c>
      <c r="X21" s="257">
        <f t="shared" si="2"/>
      </c>
      <c r="Y21" s="257">
        <f t="shared" si="3"/>
      </c>
      <c r="Z21" s="257">
        <f t="shared" si="4"/>
      </c>
      <c r="AA21" s="257">
        <f t="shared" si="5"/>
      </c>
    </row>
    <row r="22" spans="2:27" ht="19.5" customHeight="1">
      <c r="B22" s="221"/>
      <c r="C22" s="224" t="s">
        <v>8</v>
      </c>
      <c r="D22" s="216">
        <f>E22+G22+H22+J22</f>
        <v>133</v>
      </c>
      <c r="E22" s="151">
        <v>39</v>
      </c>
      <c r="F22" s="151">
        <v>7</v>
      </c>
      <c r="G22" s="151">
        <v>3</v>
      </c>
      <c r="H22" s="151">
        <v>91</v>
      </c>
      <c r="I22" s="151">
        <v>91</v>
      </c>
      <c r="J22" s="151"/>
      <c r="K22" s="151">
        <v>64</v>
      </c>
      <c r="L22" s="151">
        <v>62</v>
      </c>
      <c r="M22" s="151">
        <v>1</v>
      </c>
      <c r="N22" s="217">
        <v>6</v>
      </c>
      <c r="O22" s="303">
        <v>133</v>
      </c>
      <c r="P22" s="152">
        <f>SUM(P12:P21)</f>
        <v>8589</v>
      </c>
      <c r="Q22" s="355"/>
      <c r="R22" s="152">
        <f>SUM(R12:R21)</f>
        <v>0</v>
      </c>
      <c r="S22" s="153"/>
      <c r="T22" s="152">
        <f>SUM(T12:T21)</f>
        <v>0</v>
      </c>
      <c r="U22" s="153"/>
      <c r="V22" s="234">
        <f>SUM(V12:V21)</f>
        <v>0</v>
      </c>
      <c r="W22" s="257">
        <f t="shared" si="1"/>
      </c>
      <c r="X22" s="257">
        <f t="shared" si="2"/>
      </c>
      <c r="Y22" s="257">
        <f t="shared" si="3"/>
      </c>
      <c r="Z22" s="257">
        <f t="shared" si="4"/>
      </c>
      <c r="AA22" s="257">
        <f t="shared" si="5"/>
      </c>
    </row>
    <row r="23" spans="2:27" ht="15" customHeight="1">
      <c r="B23" s="542" t="s">
        <v>174</v>
      </c>
      <c r="C23" s="543"/>
      <c r="D23" s="211"/>
      <c r="E23" s="178"/>
      <c r="F23" s="178"/>
      <c r="G23" s="178"/>
      <c r="H23" s="178"/>
      <c r="I23" s="178"/>
      <c r="J23" s="178"/>
      <c r="K23" s="178"/>
      <c r="L23" s="178"/>
      <c r="M23" s="178"/>
      <c r="N23" s="212"/>
      <c r="O23" s="178"/>
      <c r="P23" s="178"/>
      <c r="Q23" s="178"/>
      <c r="R23" s="178"/>
      <c r="S23" s="178"/>
      <c r="T23" s="178"/>
      <c r="U23" s="178"/>
      <c r="V23" s="212"/>
      <c r="W23" s="257">
        <f t="shared" si="1"/>
      </c>
      <c r="X23" s="257">
        <f t="shared" si="2"/>
      </c>
      <c r="Y23" s="257">
        <f t="shared" si="3"/>
      </c>
      <c r="Z23" s="257">
        <f t="shared" si="4"/>
      </c>
      <c r="AA23" s="257">
        <f t="shared" si="5"/>
      </c>
    </row>
    <row r="24" spans="2:27" ht="31.5" customHeight="1">
      <c r="B24" s="225">
        <v>1</v>
      </c>
      <c r="C24" s="169" t="s">
        <v>205</v>
      </c>
      <c r="D24" s="213">
        <f aca="true" t="shared" si="6" ref="D24:D32">E24+G24+H24+J24</f>
        <v>0</v>
      </c>
      <c r="E24" s="154"/>
      <c r="F24" s="154"/>
      <c r="G24" s="154"/>
      <c r="H24" s="154"/>
      <c r="I24" s="154"/>
      <c r="J24" s="154"/>
      <c r="K24" s="154"/>
      <c r="L24" s="154"/>
      <c r="M24" s="154"/>
      <c r="N24" s="218"/>
      <c r="O24" s="304"/>
      <c r="P24" s="155"/>
      <c r="Q24" s="156"/>
      <c r="R24" s="156"/>
      <c r="S24" s="156"/>
      <c r="T24" s="156"/>
      <c r="U24" s="156"/>
      <c r="V24" s="236"/>
      <c r="W24" s="257">
        <f t="shared" si="1"/>
      </c>
      <c r="X24" s="257">
        <f t="shared" si="2"/>
      </c>
      <c r="Y24" s="257">
        <f t="shared" si="3"/>
      </c>
      <c r="Z24" s="257">
        <f t="shared" si="4"/>
      </c>
      <c r="AA24" s="257">
        <f t="shared" si="5"/>
      </c>
    </row>
    <row r="25" spans="2:27" ht="29.25">
      <c r="B25" s="225">
        <v>2</v>
      </c>
      <c r="C25" s="169" t="s">
        <v>206</v>
      </c>
      <c r="D25" s="213">
        <f t="shared" si="6"/>
        <v>0</v>
      </c>
      <c r="E25" s="154"/>
      <c r="F25" s="154"/>
      <c r="G25" s="154"/>
      <c r="H25" s="154"/>
      <c r="I25" s="154"/>
      <c r="J25" s="154"/>
      <c r="K25" s="154"/>
      <c r="L25" s="154"/>
      <c r="M25" s="154"/>
      <c r="N25" s="218"/>
      <c r="O25" s="304"/>
      <c r="P25" s="155"/>
      <c r="Q25" s="156"/>
      <c r="R25" s="156"/>
      <c r="S25" s="156"/>
      <c r="T25" s="156"/>
      <c r="U25" s="156"/>
      <c r="V25" s="236"/>
      <c r="W25" s="257">
        <f t="shared" si="1"/>
      </c>
      <c r="X25" s="257">
        <f t="shared" si="2"/>
      </c>
      <c r="Y25" s="257">
        <f t="shared" si="3"/>
      </c>
      <c r="Z25" s="257">
        <f t="shared" si="4"/>
      </c>
      <c r="AA25" s="257">
        <f t="shared" si="5"/>
      </c>
    </row>
    <row r="26" spans="2:27" ht="18" customHeight="1">
      <c r="B26" s="225">
        <v>3</v>
      </c>
      <c r="C26" s="169" t="s">
        <v>207</v>
      </c>
      <c r="D26" s="213">
        <f t="shared" si="6"/>
        <v>0</v>
      </c>
      <c r="E26" s="154"/>
      <c r="F26" s="154"/>
      <c r="G26" s="154"/>
      <c r="H26" s="154"/>
      <c r="I26" s="154"/>
      <c r="J26" s="154"/>
      <c r="K26" s="154"/>
      <c r="L26" s="154"/>
      <c r="M26" s="154"/>
      <c r="N26" s="218"/>
      <c r="O26" s="304"/>
      <c r="P26" s="155"/>
      <c r="Q26" s="156"/>
      <c r="R26" s="156"/>
      <c r="S26" s="156"/>
      <c r="T26" s="156"/>
      <c r="U26" s="156"/>
      <c r="V26" s="236"/>
      <c r="W26" s="257">
        <f t="shared" si="1"/>
      </c>
      <c r="X26" s="257">
        <f t="shared" si="2"/>
      </c>
      <c r="Y26" s="257">
        <f t="shared" si="3"/>
      </c>
      <c r="Z26" s="257">
        <f t="shared" si="4"/>
      </c>
      <c r="AA26" s="257">
        <f t="shared" si="5"/>
      </c>
    </row>
    <row r="27" spans="2:27" ht="29.25">
      <c r="B27" s="225">
        <v>4</v>
      </c>
      <c r="C27" s="169" t="s">
        <v>208</v>
      </c>
      <c r="D27" s="213">
        <f t="shared" si="6"/>
        <v>0</v>
      </c>
      <c r="E27" s="154"/>
      <c r="F27" s="154"/>
      <c r="G27" s="154"/>
      <c r="H27" s="154"/>
      <c r="I27" s="154"/>
      <c r="J27" s="154"/>
      <c r="K27" s="154"/>
      <c r="L27" s="154"/>
      <c r="M27" s="154"/>
      <c r="N27" s="218"/>
      <c r="O27" s="304"/>
      <c r="P27" s="155"/>
      <c r="Q27" s="156"/>
      <c r="R27" s="156"/>
      <c r="S27" s="156"/>
      <c r="T27" s="156"/>
      <c r="U27" s="156"/>
      <c r="V27" s="236"/>
      <c r="W27" s="257">
        <f t="shared" si="1"/>
      </c>
      <c r="X27" s="257">
        <f t="shared" si="2"/>
      </c>
      <c r="Y27" s="257">
        <f t="shared" si="3"/>
      </c>
      <c r="Z27" s="257">
        <f t="shared" si="4"/>
      </c>
      <c r="AA27" s="257">
        <f t="shared" si="5"/>
      </c>
    </row>
    <row r="28" spans="2:27" ht="29.25" customHeight="1">
      <c r="B28" s="225">
        <v>5</v>
      </c>
      <c r="C28" s="169" t="s">
        <v>209</v>
      </c>
      <c r="D28" s="213">
        <f t="shared" si="6"/>
        <v>0</v>
      </c>
      <c r="E28" s="154"/>
      <c r="F28" s="154"/>
      <c r="G28" s="154"/>
      <c r="H28" s="154"/>
      <c r="I28" s="154"/>
      <c r="J28" s="154"/>
      <c r="K28" s="154"/>
      <c r="L28" s="154"/>
      <c r="M28" s="154"/>
      <c r="N28" s="218"/>
      <c r="O28" s="304"/>
      <c r="P28" s="155"/>
      <c r="Q28" s="156"/>
      <c r="R28" s="156"/>
      <c r="S28" s="156"/>
      <c r="T28" s="156"/>
      <c r="U28" s="156"/>
      <c r="V28" s="236"/>
      <c r="W28" s="257">
        <f t="shared" si="1"/>
      </c>
      <c r="X28" s="257">
        <f t="shared" si="2"/>
      </c>
      <c r="Y28" s="257">
        <f t="shared" si="3"/>
      </c>
      <c r="Z28" s="257">
        <f t="shared" si="4"/>
      </c>
      <c r="AA28" s="257">
        <f t="shared" si="5"/>
      </c>
    </row>
    <row r="29" spans="2:27" ht="29.25">
      <c r="B29" s="225">
        <v>6</v>
      </c>
      <c r="C29" s="169" t="s">
        <v>210</v>
      </c>
      <c r="D29" s="213">
        <f t="shared" si="6"/>
        <v>109</v>
      </c>
      <c r="E29" s="154">
        <v>95</v>
      </c>
      <c r="F29" s="154">
        <v>16</v>
      </c>
      <c r="G29" s="154">
        <v>4</v>
      </c>
      <c r="H29" s="154">
        <v>10</v>
      </c>
      <c r="I29" s="154">
        <v>10</v>
      </c>
      <c r="J29" s="154"/>
      <c r="K29" s="154">
        <v>83</v>
      </c>
      <c r="L29" s="154">
        <v>26</v>
      </c>
      <c r="M29" s="154">
        <v>0</v>
      </c>
      <c r="N29" s="218">
        <v>0</v>
      </c>
      <c r="O29" s="304">
        <v>52</v>
      </c>
      <c r="P29" s="155">
        <v>2149</v>
      </c>
      <c r="Q29" s="156"/>
      <c r="R29" s="156"/>
      <c r="S29" s="156">
        <v>57</v>
      </c>
      <c r="T29" s="156">
        <v>235</v>
      </c>
      <c r="U29" s="156"/>
      <c r="V29" s="236"/>
      <c r="W29" s="257">
        <f t="shared" si="1"/>
      </c>
      <c r="X29" s="257">
        <f t="shared" si="2"/>
      </c>
      <c r="Y29" s="257">
        <f t="shared" si="3"/>
      </c>
      <c r="Z29" s="257">
        <f t="shared" si="4"/>
      </c>
      <c r="AA29" s="257">
        <f t="shared" si="5"/>
      </c>
    </row>
    <row r="30" spans="2:27" ht="29.25">
      <c r="B30" s="225">
        <v>7</v>
      </c>
      <c r="C30" s="169" t="s">
        <v>211</v>
      </c>
      <c r="D30" s="213">
        <f t="shared" si="6"/>
        <v>36</v>
      </c>
      <c r="E30" s="154">
        <v>36</v>
      </c>
      <c r="F30" s="154">
        <v>3</v>
      </c>
      <c r="G30" s="154">
        <v>0</v>
      </c>
      <c r="H30" s="154"/>
      <c r="I30" s="154"/>
      <c r="J30" s="154"/>
      <c r="K30" s="154">
        <v>32</v>
      </c>
      <c r="L30" s="154">
        <v>4</v>
      </c>
      <c r="M30" s="154"/>
      <c r="N30" s="218"/>
      <c r="O30" s="304">
        <v>36</v>
      </c>
      <c r="P30" s="155">
        <v>674</v>
      </c>
      <c r="Q30" s="156"/>
      <c r="R30" s="156"/>
      <c r="S30" s="156"/>
      <c r="T30" s="156"/>
      <c r="U30" s="156"/>
      <c r="V30" s="236"/>
      <c r="W30" s="257">
        <f t="shared" si="1"/>
      </c>
      <c r="X30" s="257">
        <f t="shared" si="2"/>
      </c>
      <c r="Y30" s="257">
        <f t="shared" si="3"/>
      </c>
      <c r="Z30" s="257">
        <f t="shared" si="4"/>
      </c>
      <c r="AA30" s="257">
        <f t="shared" si="5"/>
      </c>
    </row>
    <row r="31" spans="2:27" ht="15.75">
      <c r="B31" s="225">
        <v>8</v>
      </c>
      <c r="C31" s="169" t="s">
        <v>176</v>
      </c>
      <c r="D31" s="213">
        <f t="shared" si="6"/>
        <v>0</v>
      </c>
      <c r="E31" s="154"/>
      <c r="F31" s="154"/>
      <c r="G31" s="154"/>
      <c r="H31" s="154"/>
      <c r="I31" s="154"/>
      <c r="J31" s="154"/>
      <c r="K31" s="154"/>
      <c r="L31" s="154"/>
      <c r="M31" s="154"/>
      <c r="N31" s="218"/>
      <c r="O31" s="304"/>
      <c r="P31" s="155"/>
      <c r="Q31" s="156"/>
      <c r="R31" s="156"/>
      <c r="S31" s="156"/>
      <c r="T31" s="156"/>
      <c r="U31" s="156"/>
      <c r="V31" s="236"/>
      <c r="W31" s="257">
        <f t="shared" si="1"/>
      </c>
      <c r="X31" s="257">
        <f t="shared" si="2"/>
      </c>
      <c r="Y31" s="257">
        <f t="shared" si="3"/>
      </c>
      <c r="Z31" s="257">
        <f t="shared" si="4"/>
      </c>
      <c r="AA31" s="257">
        <f t="shared" si="5"/>
      </c>
    </row>
    <row r="32" spans="2:27" ht="18" customHeight="1">
      <c r="B32" s="225">
        <v>9</v>
      </c>
      <c r="C32" s="170" t="s">
        <v>184</v>
      </c>
      <c r="D32" s="213">
        <f t="shared" si="6"/>
        <v>0</v>
      </c>
      <c r="E32" s="154"/>
      <c r="F32" s="154"/>
      <c r="G32" s="154"/>
      <c r="H32" s="154"/>
      <c r="I32" s="154"/>
      <c r="J32" s="154"/>
      <c r="K32" s="154"/>
      <c r="L32" s="154"/>
      <c r="M32" s="154"/>
      <c r="N32" s="218"/>
      <c r="O32" s="304"/>
      <c r="P32" s="155"/>
      <c r="Q32" s="156"/>
      <c r="R32" s="156"/>
      <c r="S32" s="156"/>
      <c r="T32" s="156"/>
      <c r="U32" s="156"/>
      <c r="V32" s="236"/>
      <c r="W32" s="257">
        <f t="shared" si="1"/>
      </c>
      <c r="X32" s="257">
        <f t="shared" si="2"/>
      </c>
      <c r="Y32" s="257">
        <f t="shared" si="3"/>
      </c>
      <c r="Z32" s="257">
        <f t="shared" si="4"/>
      </c>
      <c r="AA32" s="257">
        <f t="shared" si="5"/>
      </c>
    </row>
    <row r="33" spans="2:27" ht="20.25" customHeight="1">
      <c r="B33" s="221"/>
      <c r="C33" s="224" t="s">
        <v>8</v>
      </c>
      <c r="D33" s="216">
        <f>E33+G33+H33+J33</f>
        <v>109</v>
      </c>
      <c r="E33" s="151">
        <v>95</v>
      </c>
      <c r="F33" s="151">
        <v>18</v>
      </c>
      <c r="G33" s="151">
        <v>4</v>
      </c>
      <c r="H33" s="151">
        <v>10</v>
      </c>
      <c r="I33" s="151">
        <v>10</v>
      </c>
      <c r="J33" s="151"/>
      <c r="K33" s="151">
        <v>83</v>
      </c>
      <c r="L33" s="151">
        <v>26</v>
      </c>
      <c r="M33" s="151"/>
      <c r="N33" s="217"/>
      <c r="O33" s="303">
        <v>52</v>
      </c>
      <c r="P33" s="152">
        <f>SUM(P24:P32)</f>
        <v>2823</v>
      </c>
      <c r="Q33" s="355"/>
      <c r="R33" s="152">
        <f>SUM(R24:R32)</f>
        <v>0</v>
      </c>
      <c r="S33" s="153">
        <v>57</v>
      </c>
      <c r="T33" s="152">
        <f>SUM(T24:T32)</f>
        <v>235</v>
      </c>
      <c r="U33" s="153"/>
      <c r="V33" s="234">
        <f>SUM(V24:V32)</f>
        <v>0</v>
      </c>
      <c r="W33" s="257">
        <f t="shared" si="1"/>
      </c>
      <c r="X33" s="257">
        <f t="shared" si="2"/>
      </c>
      <c r="Y33" s="257">
        <f t="shared" si="3"/>
      </c>
      <c r="Z33" s="257">
        <f t="shared" si="4"/>
      </c>
      <c r="AA33" s="257">
        <f t="shared" si="5"/>
      </c>
    </row>
    <row r="34" spans="2:27" ht="17.25" customHeight="1">
      <c r="B34" s="542" t="s">
        <v>185</v>
      </c>
      <c r="C34" s="543"/>
      <c r="D34" s="211"/>
      <c r="E34" s="178"/>
      <c r="F34" s="178"/>
      <c r="G34" s="178"/>
      <c r="H34" s="178"/>
      <c r="I34" s="178"/>
      <c r="J34" s="178"/>
      <c r="K34" s="178"/>
      <c r="L34" s="178"/>
      <c r="M34" s="178"/>
      <c r="N34" s="212"/>
      <c r="O34" s="178"/>
      <c r="P34" s="178"/>
      <c r="Q34" s="178"/>
      <c r="R34" s="178"/>
      <c r="S34" s="178"/>
      <c r="T34" s="178"/>
      <c r="U34" s="178"/>
      <c r="V34" s="212"/>
      <c r="W34" s="257">
        <f t="shared" si="1"/>
      </c>
      <c r="X34" s="257">
        <f t="shared" si="2"/>
      </c>
      <c r="Y34" s="257">
        <f t="shared" si="3"/>
      </c>
      <c r="Z34" s="257">
        <f t="shared" si="4"/>
      </c>
      <c r="AA34" s="257">
        <f t="shared" si="5"/>
      </c>
    </row>
    <row r="35" spans="2:27" ht="18" customHeight="1">
      <c r="B35" s="225">
        <v>1</v>
      </c>
      <c r="C35" s="171" t="s">
        <v>186</v>
      </c>
      <c r="D35" s="213">
        <f aca="true" t="shared" si="7" ref="D35:D40">E35+G35+H35+J35</f>
        <v>0</v>
      </c>
      <c r="E35" s="154"/>
      <c r="F35" s="154"/>
      <c r="G35" s="154"/>
      <c r="H35" s="154"/>
      <c r="I35" s="154"/>
      <c r="J35" s="154"/>
      <c r="K35" s="154"/>
      <c r="L35" s="154"/>
      <c r="M35" s="154"/>
      <c r="N35" s="218"/>
      <c r="O35" s="304"/>
      <c r="P35" s="155"/>
      <c r="Q35" s="156"/>
      <c r="R35" s="156"/>
      <c r="S35" s="156"/>
      <c r="T35" s="156"/>
      <c r="U35" s="156"/>
      <c r="V35" s="236"/>
      <c r="W35" s="257">
        <f t="shared" si="1"/>
      </c>
      <c r="X35" s="257">
        <f t="shared" si="2"/>
      </c>
      <c r="Y35" s="257">
        <f t="shared" si="3"/>
      </c>
      <c r="Z35" s="257">
        <f t="shared" si="4"/>
      </c>
      <c r="AA35" s="257">
        <f t="shared" si="5"/>
      </c>
    </row>
    <row r="36" spans="2:27" ht="51.75" customHeight="1">
      <c r="B36" s="225">
        <v>2</v>
      </c>
      <c r="C36" s="171" t="s">
        <v>187</v>
      </c>
      <c r="D36" s="213">
        <f t="shared" si="7"/>
        <v>107</v>
      </c>
      <c r="E36" s="154">
        <v>54</v>
      </c>
      <c r="F36" s="154">
        <v>6</v>
      </c>
      <c r="G36" s="154">
        <v>5</v>
      </c>
      <c r="H36" s="154">
        <v>48</v>
      </c>
      <c r="I36" s="154">
        <v>48</v>
      </c>
      <c r="J36" s="154"/>
      <c r="K36" s="154">
        <v>68</v>
      </c>
      <c r="L36" s="154">
        <v>33</v>
      </c>
      <c r="M36" s="154">
        <v>1</v>
      </c>
      <c r="N36" s="218">
        <v>5</v>
      </c>
      <c r="O36" s="304">
        <v>90</v>
      </c>
      <c r="P36" s="155">
        <v>431</v>
      </c>
      <c r="Q36" s="156"/>
      <c r="R36" s="156"/>
      <c r="S36" s="156">
        <v>17</v>
      </c>
      <c r="T36" s="156">
        <v>21</v>
      </c>
      <c r="U36" s="156"/>
      <c r="V36" s="236"/>
      <c r="W36" s="257">
        <f t="shared" si="1"/>
      </c>
      <c r="X36" s="257">
        <f t="shared" si="2"/>
      </c>
      <c r="Y36" s="257">
        <f t="shared" si="3"/>
      </c>
      <c r="Z36" s="257">
        <f t="shared" si="4"/>
      </c>
      <c r="AA36" s="257">
        <f t="shared" si="5"/>
      </c>
    </row>
    <row r="37" spans="2:27" ht="18" customHeight="1">
      <c r="B37" s="225">
        <v>3</v>
      </c>
      <c r="C37" s="172" t="s">
        <v>212</v>
      </c>
      <c r="D37" s="213">
        <f t="shared" si="7"/>
        <v>57</v>
      </c>
      <c r="E37" s="154"/>
      <c r="F37" s="154"/>
      <c r="G37" s="154"/>
      <c r="H37" s="154">
        <v>57</v>
      </c>
      <c r="I37" s="154">
        <v>57</v>
      </c>
      <c r="J37" s="154"/>
      <c r="K37" s="154">
        <v>23</v>
      </c>
      <c r="L37" s="154">
        <v>29</v>
      </c>
      <c r="M37" s="154">
        <v>1</v>
      </c>
      <c r="N37" s="218">
        <v>4</v>
      </c>
      <c r="O37" s="304">
        <v>57</v>
      </c>
      <c r="P37" s="155">
        <v>57</v>
      </c>
      <c r="Q37" s="156"/>
      <c r="R37" s="156"/>
      <c r="S37" s="156"/>
      <c r="T37" s="156"/>
      <c r="U37" s="156"/>
      <c r="V37" s="236"/>
      <c r="W37" s="257">
        <f t="shared" si="1"/>
      </c>
      <c r="X37" s="257">
        <f t="shared" si="2"/>
      </c>
      <c r="Y37" s="257">
        <f t="shared" si="3"/>
      </c>
      <c r="Z37" s="257">
        <f t="shared" si="4"/>
      </c>
      <c r="AA37" s="257">
        <f t="shared" si="5"/>
      </c>
    </row>
    <row r="38" spans="2:27" ht="15.75">
      <c r="B38" s="225">
        <v>4</v>
      </c>
      <c r="C38" s="171" t="s">
        <v>188</v>
      </c>
      <c r="D38" s="213">
        <f t="shared" si="7"/>
        <v>39</v>
      </c>
      <c r="E38" s="154"/>
      <c r="F38" s="154"/>
      <c r="G38" s="154"/>
      <c r="H38" s="154">
        <v>39</v>
      </c>
      <c r="I38" s="154">
        <v>39</v>
      </c>
      <c r="J38" s="154"/>
      <c r="K38" s="154">
        <v>6</v>
      </c>
      <c r="L38" s="154">
        <v>27</v>
      </c>
      <c r="M38" s="154">
        <v>1</v>
      </c>
      <c r="N38" s="218">
        <v>5</v>
      </c>
      <c r="O38" s="304">
        <v>39</v>
      </c>
      <c r="P38" s="155">
        <v>58</v>
      </c>
      <c r="Q38" s="156"/>
      <c r="R38" s="156"/>
      <c r="S38" s="156"/>
      <c r="T38" s="156"/>
      <c r="U38" s="156"/>
      <c r="V38" s="236"/>
      <c r="W38" s="257">
        <f t="shared" si="1"/>
      </c>
      <c r="X38" s="257">
        <f t="shared" si="2"/>
      </c>
      <c r="Y38" s="257">
        <f t="shared" si="3"/>
      </c>
      <c r="Z38" s="257">
        <f t="shared" si="4"/>
      </c>
      <c r="AA38" s="257">
        <f t="shared" si="5"/>
      </c>
    </row>
    <row r="39" spans="2:27" ht="18" customHeight="1">
      <c r="B39" s="225">
        <v>5</v>
      </c>
      <c r="C39" s="172" t="s">
        <v>213</v>
      </c>
      <c r="D39" s="213">
        <f t="shared" si="7"/>
        <v>0</v>
      </c>
      <c r="E39" s="154"/>
      <c r="F39" s="154"/>
      <c r="G39" s="154"/>
      <c r="H39" s="154"/>
      <c r="I39" s="154"/>
      <c r="J39" s="154"/>
      <c r="K39" s="154"/>
      <c r="L39" s="154"/>
      <c r="M39" s="154"/>
      <c r="N39" s="218"/>
      <c r="O39" s="304"/>
      <c r="P39" s="155"/>
      <c r="Q39" s="156"/>
      <c r="R39" s="156"/>
      <c r="S39" s="156"/>
      <c r="T39" s="156"/>
      <c r="U39" s="156"/>
      <c r="V39" s="236"/>
      <c r="W39" s="257">
        <f t="shared" si="1"/>
      </c>
      <c r="X39" s="257">
        <f t="shared" si="2"/>
      </c>
      <c r="Y39" s="257">
        <f t="shared" si="3"/>
      </c>
      <c r="Z39" s="257">
        <f t="shared" si="4"/>
      </c>
      <c r="AA39" s="257">
        <f t="shared" si="5"/>
      </c>
    </row>
    <row r="40" spans="2:27" ht="19.5" customHeight="1">
      <c r="B40" s="221"/>
      <c r="C40" s="224" t="s">
        <v>8</v>
      </c>
      <c r="D40" s="216">
        <f t="shared" si="7"/>
        <v>141</v>
      </c>
      <c r="E40" s="151">
        <v>54</v>
      </c>
      <c r="F40" s="151">
        <v>6</v>
      </c>
      <c r="G40" s="151">
        <v>5</v>
      </c>
      <c r="H40" s="151">
        <v>82</v>
      </c>
      <c r="I40" s="151">
        <v>82</v>
      </c>
      <c r="J40" s="151"/>
      <c r="K40" s="151">
        <v>80</v>
      </c>
      <c r="L40" s="151">
        <v>53</v>
      </c>
      <c r="M40" s="151">
        <v>1</v>
      </c>
      <c r="N40" s="217">
        <v>7</v>
      </c>
      <c r="O40" s="303">
        <v>124</v>
      </c>
      <c r="P40" s="152">
        <f>SUM(P35:P39)</f>
        <v>546</v>
      </c>
      <c r="Q40" s="355"/>
      <c r="R40" s="152">
        <f>SUM(R35:R39)</f>
        <v>0</v>
      </c>
      <c r="S40" s="153">
        <v>17</v>
      </c>
      <c r="T40" s="152">
        <f>SUM(T35:T39)</f>
        <v>21</v>
      </c>
      <c r="U40" s="153"/>
      <c r="V40" s="234">
        <f>SUM(V35:V39)</f>
        <v>0</v>
      </c>
      <c r="W40" s="257">
        <f t="shared" si="1"/>
      </c>
      <c r="X40" s="257">
        <f t="shared" si="2"/>
      </c>
      <c r="Y40" s="257">
        <f t="shared" si="3"/>
      </c>
      <c r="Z40" s="257">
        <f t="shared" si="4"/>
      </c>
      <c r="AA40" s="257">
        <f t="shared" si="5"/>
      </c>
    </row>
    <row r="41" spans="2:27" ht="17.25" customHeight="1">
      <c r="B41" s="542" t="s">
        <v>214</v>
      </c>
      <c r="C41" s="543"/>
      <c r="D41" s="211"/>
      <c r="E41" s="178"/>
      <c r="F41" s="178"/>
      <c r="G41" s="178"/>
      <c r="H41" s="178"/>
      <c r="I41" s="178"/>
      <c r="J41" s="178"/>
      <c r="K41" s="178"/>
      <c r="L41" s="178"/>
      <c r="M41" s="178"/>
      <c r="N41" s="212"/>
      <c r="O41" s="178"/>
      <c r="P41" s="178"/>
      <c r="Q41" s="178"/>
      <c r="R41" s="178"/>
      <c r="S41" s="178"/>
      <c r="T41" s="178"/>
      <c r="U41" s="178"/>
      <c r="V41" s="212"/>
      <c r="W41" s="257">
        <f t="shared" si="1"/>
      </c>
      <c r="X41" s="257">
        <f t="shared" si="2"/>
      </c>
      <c r="Y41" s="257">
        <f t="shared" si="3"/>
      </c>
      <c r="Z41" s="257">
        <f t="shared" si="4"/>
      </c>
      <c r="AA41" s="257">
        <f t="shared" si="5"/>
      </c>
    </row>
    <row r="42" spans="2:27" ht="15.75">
      <c r="B42" s="225">
        <v>1</v>
      </c>
      <c r="C42" s="169" t="s">
        <v>215</v>
      </c>
      <c r="D42" s="213">
        <f aca="true" t="shared" si="8" ref="D42:D47">E42+G42+H42+J42</f>
        <v>156</v>
      </c>
      <c r="E42" s="154">
        <v>64</v>
      </c>
      <c r="F42" s="154">
        <v>11</v>
      </c>
      <c r="G42" s="154">
        <v>5</v>
      </c>
      <c r="H42" s="154">
        <v>87</v>
      </c>
      <c r="I42" s="154">
        <v>87</v>
      </c>
      <c r="J42" s="154"/>
      <c r="K42" s="154">
        <v>94</v>
      </c>
      <c r="L42" s="154">
        <v>54</v>
      </c>
      <c r="M42" s="154">
        <v>1</v>
      </c>
      <c r="N42" s="218">
        <v>7</v>
      </c>
      <c r="O42" s="304">
        <v>129</v>
      </c>
      <c r="P42" s="155">
        <v>2829</v>
      </c>
      <c r="Q42" s="156"/>
      <c r="R42" s="156"/>
      <c r="S42" s="156">
        <v>27</v>
      </c>
      <c r="T42" s="156">
        <v>41</v>
      </c>
      <c r="U42" s="156"/>
      <c r="V42" s="236"/>
      <c r="W42" s="257">
        <f t="shared" si="1"/>
      </c>
      <c r="X42" s="257">
        <f t="shared" si="2"/>
      </c>
      <c r="Y42" s="257">
        <f t="shared" si="3"/>
      </c>
      <c r="Z42" s="257">
        <f t="shared" si="4"/>
      </c>
      <c r="AA42" s="257">
        <f t="shared" si="5"/>
      </c>
    </row>
    <row r="43" spans="2:27" ht="29.25">
      <c r="B43" s="225">
        <v>2</v>
      </c>
      <c r="C43" s="169" t="s">
        <v>216</v>
      </c>
      <c r="D43" s="213">
        <f t="shared" si="8"/>
        <v>45</v>
      </c>
      <c r="E43" s="154"/>
      <c r="F43" s="154"/>
      <c r="G43" s="154"/>
      <c r="H43" s="154">
        <v>45</v>
      </c>
      <c r="I43" s="154">
        <v>45</v>
      </c>
      <c r="J43" s="154"/>
      <c r="K43" s="154">
        <v>17</v>
      </c>
      <c r="L43" s="154">
        <v>27</v>
      </c>
      <c r="M43" s="154"/>
      <c r="N43" s="218">
        <v>1</v>
      </c>
      <c r="O43" s="304">
        <v>45</v>
      </c>
      <c r="P43" s="155">
        <v>45</v>
      </c>
      <c r="Q43" s="156"/>
      <c r="R43" s="156"/>
      <c r="S43" s="156"/>
      <c r="T43" s="156"/>
      <c r="U43" s="156"/>
      <c r="V43" s="236"/>
      <c r="W43" s="257">
        <f t="shared" si="1"/>
      </c>
      <c r="X43" s="257">
        <f t="shared" si="2"/>
      </c>
      <c r="Y43" s="257">
        <f t="shared" si="3"/>
      </c>
      <c r="Z43" s="257">
        <f t="shared" si="4"/>
      </c>
      <c r="AA43" s="257">
        <f t="shared" si="5"/>
      </c>
    </row>
    <row r="44" spans="2:27" ht="18" customHeight="1">
      <c r="B44" s="225">
        <v>3</v>
      </c>
      <c r="C44" s="169" t="s">
        <v>217</v>
      </c>
      <c r="D44" s="213">
        <f t="shared" si="8"/>
        <v>52</v>
      </c>
      <c r="E44" s="154"/>
      <c r="F44" s="154"/>
      <c r="G44" s="154"/>
      <c r="H44" s="154">
        <v>52</v>
      </c>
      <c r="I44" s="154">
        <v>52</v>
      </c>
      <c r="J44" s="154"/>
      <c r="K44" s="154">
        <v>16</v>
      </c>
      <c r="L44" s="154">
        <v>36</v>
      </c>
      <c r="M44" s="154"/>
      <c r="N44" s="218"/>
      <c r="O44" s="304">
        <v>52</v>
      </c>
      <c r="P44" s="155">
        <v>131</v>
      </c>
      <c r="Q44" s="156"/>
      <c r="R44" s="156"/>
      <c r="S44" s="156"/>
      <c r="T44" s="156"/>
      <c r="U44" s="156"/>
      <c r="V44" s="236"/>
      <c r="W44" s="257">
        <f t="shared" si="1"/>
      </c>
      <c r="X44" s="257">
        <f t="shared" si="2"/>
      </c>
      <c r="Y44" s="257">
        <f t="shared" si="3"/>
      </c>
      <c r="Z44" s="257">
        <f t="shared" si="4"/>
      </c>
      <c r="AA44" s="257">
        <f t="shared" si="5"/>
      </c>
    </row>
    <row r="45" spans="2:27" ht="15.75">
      <c r="B45" s="225">
        <v>4</v>
      </c>
      <c r="C45" s="169" t="s">
        <v>218</v>
      </c>
      <c r="D45" s="213">
        <f t="shared" si="8"/>
        <v>0</v>
      </c>
      <c r="E45" s="154"/>
      <c r="F45" s="154"/>
      <c r="G45" s="154"/>
      <c r="H45" s="154"/>
      <c r="I45" s="154"/>
      <c r="J45" s="154"/>
      <c r="K45" s="154"/>
      <c r="L45" s="154"/>
      <c r="M45" s="154"/>
      <c r="N45" s="218"/>
      <c r="O45" s="304"/>
      <c r="P45" s="155"/>
      <c r="Q45" s="156"/>
      <c r="R45" s="156"/>
      <c r="S45" s="156"/>
      <c r="T45" s="156"/>
      <c r="U45" s="156"/>
      <c r="V45" s="236"/>
      <c r="W45" s="257">
        <f t="shared" si="1"/>
      </c>
      <c r="X45" s="257">
        <f t="shared" si="2"/>
      </c>
      <c r="Y45" s="257">
        <f t="shared" si="3"/>
      </c>
      <c r="Z45" s="257">
        <f t="shared" si="4"/>
      </c>
      <c r="AA45" s="257">
        <f t="shared" si="5"/>
      </c>
    </row>
    <row r="46" spans="2:27" ht="29.25">
      <c r="B46" s="225">
        <v>5</v>
      </c>
      <c r="C46" s="169" t="s">
        <v>219</v>
      </c>
      <c r="D46" s="213">
        <f t="shared" si="8"/>
        <v>0</v>
      </c>
      <c r="E46" s="349"/>
      <c r="F46" s="349"/>
      <c r="G46" s="349"/>
      <c r="H46" s="154"/>
      <c r="I46" s="154"/>
      <c r="J46" s="349"/>
      <c r="K46" s="154"/>
      <c r="L46" s="154"/>
      <c r="M46" s="154"/>
      <c r="N46" s="218"/>
      <c r="O46" s="304"/>
      <c r="P46" s="155"/>
      <c r="Q46" s="156"/>
      <c r="R46" s="156"/>
      <c r="S46" s="156"/>
      <c r="T46" s="156"/>
      <c r="U46" s="156"/>
      <c r="V46" s="236"/>
      <c r="W46" s="257">
        <f t="shared" si="1"/>
      </c>
      <c r="X46" s="257">
        <f t="shared" si="2"/>
      </c>
      <c r="Y46" s="257">
        <f t="shared" si="3"/>
      </c>
      <c r="Z46" s="257">
        <f t="shared" si="4"/>
      </c>
      <c r="AA46" s="257">
        <f t="shared" si="5"/>
      </c>
    </row>
    <row r="47" spans="2:27" ht="19.5" customHeight="1">
      <c r="B47" s="221"/>
      <c r="C47" s="224" t="s">
        <v>8</v>
      </c>
      <c r="D47" s="216">
        <f t="shared" si="8"/>
        <v>170</v>
      </c>
      <c r="E47" s="151">
        <v>64</v>
      </c>
      <c r="F47" s="151">
        <v>11</v>
      </c>
      <c r="G47" s="151">
        <v>5</v>
      </c>
      <c r="H47" s="151">
        <v>101</v>
      </c>
      <c r="I47" s="151">
        <v>101</v>
      </c>
      <c r="J47" s="151"/>
      <c r="K47" s="151">
        <v>103</v>
      </c>
      <c r="L47" s="151">
        <v>59</v>
      </c>
      <c r="M47" s="151">
        <v>1</v>
      </c>
      <c r="N47" s="217">
        <v>7</v>
      </c>
      <c r="O47" s="303">
        <v>143</v>
      </c>
      <c r="P47" s="152">
        <f>SUM(P42:P46)</f>
        <v>3005</v>
      </c>
      <c r="Q47" s="355"/>
      <c r="R47" s="152">
        <f>SUM(R42:R46)</f>
        <v>0</v>
      </c>
      <c r="S47" s="153">
        <v>27</v>
      </c>
      <c r="T47" s="152">
        <f>SUM(T42:T46)</f>
        <v>41</v>
      </c>
      <c r="U47" s="153"/>
      <c r="V47" s="234">
        <f>SUM(V42:V46)</f>
        <v>0</v>
      </c>
      <c r="W47" s="257">
        <f t="shared" si="1"/>
      </c>
      <c r="X47" s="257">
        <f t="shared" si="2"/>
      </c>
      <c r="Y47" s="257">
        <f t="shared" si="3"/>
      </c>
      <c r="Z47" s="257">
        <f t="shared" si="4"/>
      </c>
      <c r="AA47" s="257">
        <f t="shared" si="5"/>
      </c>
    </row>
    <row r="48" spans="2:27" ht="17.25" customHeight="1">
      <c r="B48" s="542" t="s">
        <v>220</v>
      </c>
      <c r="C48" s="543"/>
      <c r="D48" s="211"/>
      <c r="E48" s="178"/>
      <c r="F48" s="178"/>
      <c r="G48" s="178"/>
      <c r="H48" s="178"/>
      <c r="I48" s="178"/>
      <c r="J48" s="178"/>
      <c r="K48" s="178"/>
      <c r="L48" s="178"/>
      <c r="M48" s="178"/>
      <c r="N48" s="212"/>
      <c r="O48" s="178"/>
      <c r="P48" s="178"/>
      <c r="Q48" s="178"/>
      <c r="R48" s="178"/>
      <c r="S48" s="178"/>
      <c r="T48" s="178"/>
      <c r="U48" s="178"/>
      <c r="V48" s="212"/>
      <c r="W48" s="257">
        <f t="shared" si="1"/>
      </c>
      <c r="X48" s="257">
        <f t="shared" si="2"/>
      </c>
      <c r="Y48" s="257">
        <f t="shared" si="3"/>
      </c>
      <c r="Z48" s="257">
        <f t="shared" si="4"/>
      </c>
      <c r="AA48" s="257">
        <f t="shared" si="5"/>
      </c>
    </row>
    <row r="49" spans="2:27" ht="15.75">
      <c r="B49" s="225">
        <v>1</v>
      </c>
      <c r="C49" s="173" t="s">
        <v>221</v>
      </c>
      <c r="D49" s="213">
        <f>E49+G49+H49+J49</f>
        <v>81</v>
      </c>
      <c r="E49" s="154">
        <v>65</v>
      </c>
      <c r="F49" s="154">
        <v>19</v>
      </c>
      <c r="G49" s="154">
        <v>5</v>
      </c>
      <c r="H49" s="154">
        <v>11</v>
      </c>
      <c r="I49" s="154">
        <v>11</v>
      </c>
      <c r="J49" s="154"/>
      <c r="K49" s="154">
        <v>69</v>
      </c>
      <c r="L49" s="154">
        <v>12</v>
      </c>
      <c r="M49" s="154"/>
      <c r="N49" s="218"/>
      <c r="O49" s="304">
        <v>53</v>
      </c>
      <c r="P49" s="155">
        <v>846</v>
      </c>
      <c r="Q49" s="156"/>
      <c r="R49" s="156"/>
      <c r="S49" s="156">
        <v>28</v>
      </c>
      <c r="T49" s="156">
        <v>47</v>
      </c>
      <c r="U49" s="156"/>
      <c r="V49" s="236"/>
      <c r="W49" s="257">
        <f t="shared" si="1"/>
      </c>
      <c r="X49" s="257">
        <f t="shared" si="2"/>
      </c>
      <c r="Y49" s="257">
        <f t="shared" si="3"/>
      </c>
      <c r="Z49" s="257">
        <f t="shared" si="4"/>
      </c>
      <c r="AA49" s="257">
        <f t="shared" si="5"/>
      </c>
    </row>
    <row r="50" spans="2:27" ht="15.75">
      <c r="B50" s="225">
        <v>2</v>
      </c>
      <c r="C50" s="173" t="s">
        <v>222</v>
      </c>
      <c r="D50" s="213">
        <f>E50+G50+H50+J50</f>
        <v>0</v>
      </c>
      <c r="E50" s="154"/>
      <c r="F50" s="154"/>
      <c r="G50" s="154"/>
      <c r="H50" s="154"/>
      <c r="I50" s="154"/>
      <c r="J50" s="154"/>
      <c r="K50" s="154"/>
      <c r="L50" s="154"/>
      <c r="M50" s="154"/>
      <c r="N50" s="218"/>
      <c r="O50" s="304"/>
      <c r="P50" s="155"/>
      <c r="Q50" s="156"/>
      <c r="R50" s="156"/>
      <c r="S50" s="156"/>
      <c r="T50" s="156"/>
      <c r="U50" s="156"/>
      <c r="V50" s="236"/>
      <c r="W50" s="257">
        <f t="shared" si="1"/>
      </c>
      <c r="X50" s="257">
        <f t="shared" si="2"/>
      </c>
      <c r="Y50" s="257">
        <f t="shared" si="3"/>
      </c>
      <c r="Z50" s="257">
        <f t="shared" si="4"/>
      </c>
      <c r="AA50" s="257">
        <f t="shared" si="5"/>
      </c>
    </row>
    <row r="51" spans="2:27" ht="15.75">
      <c r="B51" s="225">
        <v>3</v>
      </c>
      <c r="C51" s="173" t="s">
        <v>223</v>
      </c>
      <c r="D51" s="213">
        <f>E51+G51+H51+J51</f>
        <v>0</v>
      </c>
      <c r="E51" s="296"/>
      <c r="F51" s="296"/>
      <c r="G51" s="296"/>
      <c r="H51" s="296"/>
      <c r="I51" s="296"/>
      <c r="J51" s="296"/>
      <c r="K51" s="154"/>
      <c r="L51" s="154"/>
      <c r="M51" s="154"/>
      <c r="N51" s="218"/>
      <c r="O51" s="304"/>
      <c r="P51" s="155"/>
      <c r="Q51" s="156"/>
      <c r="R51" s="156"/>
      <c r="S51" s="156"/>
      <c r="T51" s="156"/>
      <c r="U51" s="156"/>
      <c r="V51" s="236"/>
      <c r="W51" s="257">
        <f t="shared" si="1"/>
      </c>
      <c r="X51" s="257">
        <f t="shared" si="2"/>
      </c>
      <c r="Y51" s="257">
        <f t="shared" si="3"/>
      </c>
      <c r="Z51" s="257">
        <f t="shared" si="4"/>
      </c>
      <c r="AA51" s="257">
        <f t="shared" si="5"/>
      </c>
    </row>
    <row r="52" spans="2:27" ht="19.5" customHeight="1">
      <c r="B52" s="221"/>
      <c r="C52" s="224" t="s">
        <v>8</v>
      </c>
      <c r="D52" s="216">
        <f>E52+G52+H52+J52</f>
        <v>81</v>
      </c>
      <c r="E52" s="151">
        <v>65</v>
      </c>
      <c r="F52" s="151">
        <v>19</v>
      </c>
      <c r="G52" s="151">
        <v>5</v>
      </c>
      <c r="H52" s="151">
        <v>11</v>
      </c>
      <c r="I52" s="151">
        <v>11</v>
      </c>
      <c r="J52" s="151"/>
      <c r="K52" s="151">
        <v>69</v>
      </c>
      <c r="L52" s="151">
        <v>12</v>
      </c>
      <c r="M52" s="151"/>
      <c r="N52" s="217"/>
      <c r="O52" s="303">
        <v>53</v>
      </c>
      <c r="P52" s="152">
        <f>SUM(P49:P51)</f>
        <v>846</v>
      </c>
      <c r="Q52" s="355"/>
      <c r="R52" s="152">
        <f>SUM(R49:R51)</f>
        <v>0</v>
      </c>
      <c r="S52" s="153">
        <v>28</v>
      </c>
      <c r="T52" s="152">
        <f>SUM(T49:T51)</f>
        <v>47</v>
      </c>
      <c r="U52" s="153"/>
      <c r="V52" s="234">
        <f>SUM(V49:V51)</f>
        <v>0</v>
      </c>
      <c r="W52" s="257">
        <f t="shared" si="1"/>
      </c>
      <c r="X52" s="257">
        <f t="shared" si="2"/>
      </c>
      <c r="Y52" s="257">
        <f t="shared" si="3"/>
      </c>
      <c r="Z52" s="257">
        <f t="shared" si="4"/>
      </c>
      <c r="AA52" s="257">
        <f t="shared" si="5"/>
      </c>
    </row>
    <row r="53" spans="2:27" ht="18" customHeight="1">
      <c r="B53" s="542" t="s">
        <v>189</v>
      </c>
      <c r="C53" s="543"/>
      <c r="D53" s="211"/>
      <c r="E53" s="178"/>
      <c r="F53" s="178"/>
      <c r="G53" s="178"/>
      <c r="H53" s="178"/>
      <c r="I53" s="178"/>
      <c r="J53" s="178"/>
      <c r="K53" s="178"/>
      <c r="L53" s="178"/>
      <c r="M53" s="178"/>
      <c r="N53" s="212"/>
      <c r="O53" s="178"/>
      <c r="P53" s="178"/>
      <c r="Q53" s="178"/>
      <c r="R53" s="178"/>
      <c r="S53" s="178"/>
      <c r="T53" s="178"/>
      <c r="U53" s="178"/>
      <c r="V53" s="212"/>
      <c r="W53" s="257">
        <f t="shared" si="1"/>
      </c>
      <c r="X53" s="257">
        <f t="shared" si="2"/>
      </c>
      <c r="Y53" s="257">
        <f t="shared" si="3"/>
      </c>
      <c r="Z53" s="257">
        <f t="shared" si="4"/>
      </c>
      <c r="AA53" s="257">
        <f t="shared" si="5"/>
      </c>
    </row>
    <row r="54" spans="2:27" ht="28.5">
      <c r="B54" s="225">
        <v>1</v>
      </c>
      <c r="C54" s="149" t="s">
        <v>190</v>
      </c>
      <c r="D54" s="213">
        <f>E54+G54+H54+J54</f>
        <v>147</v>
      </c>
      <c r="E54" s="154">
        <v>69</v>
      </c>
      <c r="F54" s="154">
        <v>17</v>
      </c>
      <c r="G54" s="154">
        <v>3</v>
      </c>
      <c r="H54" s="154">
        <v>75</v>
      </c>
      <c r="I54" s="154">
        <v>75</v>
      </c>
      <c r="J54" s="154"/>
      <c r="K54" s="154">
        <v>84</v>
      </c>
      <c r="L54" s="154">
        <v>58</v>
      </c>
      <c r="M54" s="154">
        <v>1</v>
      </c>
      <c r="N54" s="218">
        <v>4</v>
      </c>
      <c r="O54" s="304">
        <v>143</v>
      </c>
      <c r="P54" s="155">
        <v>349</v>
      </c>
      <c r="Q54" s="155"/>
      <c r="R54" s="155"/>
      <c r="S54" s="155">
        <v>4</v>
      </c>
      <c r="T54" s="155">
        <v>3</v>
      </c>
      <c r="U54" s="155"/>
      <c r="V54" s="237"/>
      <c r="W54" s="257">
        <f t="shared" si="1"/>
      </c>
      <c r="X54" s="257">
        <f t="shared" si="2"/>
      </c>
      <c r="Y54" s="257">
        <f t="shared" si="3"/>
      </c>
      <c r="Z54" s="257">
        <f t="shared" si="4"/>
      </c>
      <c r="AA54" s="257">
        <f t="shared" si="5"/>
      </c>
    </row>
    <row r="55" spans="2:27" ht="28.5">
      <c r="B55" s="225">
        <v>2</v>
      </c>
      <c r="C55" s="149" t="s">
        <v>224</v>
      </c>
      <c r="D55" s="213">
        <f>E55+G55+H55+J55</f>
        <v>0</v>
      </c>
      <c r="E55" s="154"/>
      <c r="F55" s="154"/>
      <c r="G55" s="154"/>
      <c r="H55" s="154"/>
      <c r="I55" s="154"/>
      <c r="J55" s="154"/>
      <c r="K55" s="154"/>
      <c r="L55" s="154"/>
      <c r="M55" s="154"/>
      <c r="N55" s="218"/>
      <c r="O55" s="304"/>
      <c r="P55" s="155"/>
      <c r="Q55" s="155"/>
      <c r="R55" s="155"/>
      <c r="S55" s="155"/>
      <c r="T55" s="155"/>
      <c r="U55" s="155"/>
      <c r="V55" s="237"/>
      <c r="W55" s="257">
        <f t="shared" si="1"/>
      </c>
      <c r="X55" s="257">
        <f t="shared" si="2"/>
      </c>
      <c r="Y55" s="257">
        <f t="shared" si="3"/>
      </c>
      <c r="Z55" s="257">
        <f t="shared" si="4"/>
      </c>
      <c r="AA55" s="257">
        <f t="shared" si="5"/>
      </c>
    </row>
    <row r="56" spans="2:27" ht="35.25" customHeight="1">
      <c r="B56" s="225">
        <v>3</v>
      </c>
      <c r="C56" s="149" t="s">
        <v>192</v>
      </c>
      <c r="D56" s="213">
        <f>E56+G56+H56+J56</f>
        <v>0</v>
      </c>
      <c r="E56" s="154"/>
      <c r="F56" s="154"/>
      <c r="G56" s="154"/>
      <c r="H56" s="154"/>
      <c r="I56" s="154"/>
      <c r="J56" s="154"/>
      <c r="K56" s="154"/>
      <c r="L56" s="154"/>
      <c r="M56" s="154"/>
      <c r="N56" s="218"/>
      <c r="O56" s="304"/>
      <c r="P56" s="155"/>
      <c r="Q56" s="155"/>
      <c r="R56" s="155"/>
      <c r="S56" s="155"/>
      <c r="T56" s="155"/>
      <c r="U56" s="155"/>
      <c r="V56" s="237"/>
      <c r="W56" s="257">
        <f t="shared" si="1"/>
      </c>
      <c r="X56" s="257">
        <f t="shared" si="2"/>
      </c>
      <c r="Y56" s="257">
        <f t="shared" si="3"/>
      </c>
      <c r="Z56" s="257">
        <f t="shared" si="4"/>
      </c>
      <c r="AA56" s="257">
        <f t="shared" si="5"/>
      </c>
    </row>
    <row r="57" spans="2:27" ht="15.75">
      <c r="B57" s="225">
        <v>4</v>
      </c>
      <c r="C57" s="173" t="s">
        <v>225</v>
      </c>
      <c r="D57" s="213">
        <f>E57+G57+H57+J57</f>
        <v>0</v>
      </c>
      <c r="E57" s="154"/>
      <c r="F57" s="154"/>
      <c r="G57" s="154"/>
      <c r="H57" s="154"/>
      <c r="I57" s="154"/>
      <c r="J57" s="154"/>
      <c r="K57" s="154"/>
      <c r="L57" s="154"/>
      <c r="M57" s="154"/>
      <c r="N57" s="218"/>
      <c r="O57" s="304"/>
      <c r="P57" s="155"/>
      <c r="Q57" s="155"/>
      <c r="R57" s="155"/>
      <c r="S57" s="155"/>
      <c r="T57" s="155"/>
      <c r="U57" s="155"/>
      <c r="V57" s="237"/>
      <c r="W57" s="257">
        <f t="shared" si="1"/>
      </c>
      <c r="X57" s="257">
        <f t="shared" si="2"/>
      </c>
      <c r="Y57" s="257">
        <f t="shared" si="3"/>
      </c>
      <c r="Z57" s="257">
        <f t="shared" si="4"/>
      </c>
      <c r="AA57" s="257">
        <f t="shared" si="5"/>
      </c>
    </row>
    <row r="58" spans="2:27" ht="19.5" customHeight="1">
      <c r="B58" s="221"/>
      <c r="C58" s="224" t="s">
        <v>8</v>
      </c>
      <c r="D58" s="216">
        <f>E58+G58+H58+J58</f>
        <v>147</v>
      </c>
      <c r="E58" s="151">
        <v>69</v>
      </c>
      <c r="F58" s="151">
        <v>17</v>
      </c>
      <c r="G58" s="151">
        <v>3</v>
      </c>
      <c r="H58" s="151">
        <v>75</v>
      </c>
      <c r="I58" s="151">
        <v>75</v>
      </c>
      <c r="J58" s="151"/>
      <c r="K58" s="151">
        <v>84</v>
      </c>
      <c r="L58" s="151">
        <v>58</v>
      </c>
      <c r="M58" s="151">
        <v>1</v>
      </c>
      <c r="N58" s="217">
        <v>4</v>
      </c>
      <c r="O58" s="303">
        <v>143</v>
      </c>
      <c r="P58" s="152">
        <f>SUM(P54:P57)</f>
        <v>349</v>
      </c>
      <c r="Q58" s="355"/>
      <c r="R58" s="152">
        <f>SUM(R54:R57)</f>
        <v>0</v>
      </c>
      <c r="S58" s="153">
        <v>4</v>
      </c>
      <c r="T58" s="152">
        <f>SUM(T54:T57)</f>
        <v>3</v>
      </c>
      <c r="U58" s="153"/>
      <c r="V58" s="234">
        <f>SUM(V54:V57)</f>
        <v>0</v>
      </c>
      <c r="W58" s="257">
        <f t="shared" si="1"/>
      </c>
      <c r="X58" s="257">
        <f t="shared" si="2"/>
      </c>
      <c r="Y58" s="257">
        <f t="shared" si="3"/>
      </c>
      <c r="Z58" s="257">
        <f t="shared" si="4"/>
      </c>
      <c r="AA58" s="257">
        <f t="shared" si="5"/>
      </c>
    </row>
    <row r="59" spans="2:27" ht="18" customHeight="1">
      <c r="B59" s="542" t="s">
        <v>259</v>
      </c>
      <c r="C59" s="543"/>
      <c r="D59" s="211"/>
      <c r="E59" s="178"/>
      <c r="F59" s="178"/>
      <c r="G59" s="178"/>
      <c r="H59" s="178"/>
      <c r="I59" s="178"/>
      <c r="J59" s="178"/>
      <c r="K59" s="178"/>
      <c r="L59" s="178"/>
      <c r="M59" s="178"/>
      <c r="N59" s="212"/>
      <c r="O59" s="178"/>
      <c r="P59" s="178"/>
      <c r="Q59" s="178"/>
      <c r="R59" s="178"/>
      <c r="S59" s="178"/>
      <c r="T59" s="178"/>
      <c r="U59" s="178"/>
      <c r="V59" s="212"/>
      <c r="W59" s="257">
        <f t="shared" si="1"/>
      </c>
      <c r="X59" s="257">
        <f t="shared" si="2"/>
      </c>
      <c r="Y59" s="257">
        <f t="shared" si="3"/>
      </c>
      <c r="Z59" s="257">
        <f t="shared" si="4"/>
      </c>
      <c r="AA59" s="257">
        <f t="shared" si="5"/>
      </c>
    </row>
    <row r="60" spans="2:27" ht="42.75">
      <c r="B60" s="225">
        <v>1</v>
      </c>
      <c r="C60" s="172" t="s">
        <v>226</v>
      </c>
      <c r="D60" s="213">
        <f aca="true" t="shared" si="9" ref="D60:D67">E60+G60+H60+J60</f>
        <v>6</v>
      </c>
      <c r="E60" s="154"/>
      <c r="F60" s="154"/>
      <c r="G60" s="154"/>
      <c r="H60" s="154">
        <v>6</v>
      </c>
      <c r="I60" s="154">
        <v>6</v>
      </c>
      <c r="J60" s="349"/>
      <c r="K60" s="154">
        <v>1</v>
      </c>
      <c r="L60" s="154">
        <v>4</v>
      </c>
      <c r="M60" s="154">
        <v>0</v>
      </c>
      <c r="N60" s="218">
        <v>1</v>
      </c>
      <c r="O60" s="304">
        <v>6</v>
      </c>
      <c r="P60" s="155">
        <v>12</v>
      </c>
      <c r="Q60" s="155"/>
      <c r="R60" s="155"/>
      <c r="S60" s="155"/>
      <c r="T60" s="155"/>
      <c r="U60" s="155"/>
      <c r="V60" s="237"/>
      <c r="W60" s="257">
        <f t="shared" si="1"/>
      </c>
      <c r="X60" s="257">
        <f t="shared" si="2"/>
      </c>
      <c r="Y60" s="257">
        <f t="shared" si="3"/>
      </c>
      <c r="Z60" s="257">
        <f t="shared" si="4"/>
      </c>
      <c r="AA60" s="257">
        <f t="shared" si="5"/>
      </c>
    </row>
    <row r="61" spans="2:27" ht="42.75">
      <c r="B61" s="225">
        <v>2</v>
      </c>
      <c r="C61" s="172" t="s">
        <v>227</v>
      </c>
      <c r="D61" s="213">
        <f t="shared" si="9"/>
        <v>21</v>
      </c>
      <c r="E61" s="154"/>
      <c r="F61" s="154"/>
      <c r="G61" s="154">
        <v>1</v>
      </c>
      <c r="H61" s="154">
        <v>20</v>
      </c>
      <c r="I61" s="154">
        <v>20</v>
      </c>
      <c r="J61" s="349"/>
      <c r="K61" s="154">
        <v>6</v>
      </c>
      <c r="L61" s="154">
        <v>13</v>
      </c>
      <c r="M61" s="154">
        <v>1</v>
      </c>
      <c r="N61" s="218">
        <v>1</v>
      </c>
      <c r="O61" s="304">
        <v>20</v>
      </c>
      <c r="P61" s="155">
        <v>199</v>
      </c>
      <c r="Q61" s="155"/>
      <c r="R61" s="155"/>
      <c r="S61" s="155">
        <v>1</v>
      </c>
      <c r="T61" s="155">
        <v>4</v>
      </c>
      <c r="U61" s="155"/>
      <c r="V61" s="237"/>
      <c r="W61" s="257">
        <f t="shared" si="1"/>
      </c>
      <c r="X61" s="257">
        <f t="shared" si="2"/>
      </c>
      <c r="Y61" s="257">
        <f t="shared" si="3"/>
      </c>
      <c r="Z61" s="257">
        <f t="shared" si="4"/>
      </c>
      <c r="AA61" s="257">
        <f t="shared" si="5"/>
      </c>
    </row>
    <row r="62" spans="2:27" ht="57">
      <c r="B62" s="225">
        <v>3</v>
      </c>
      <c r="C62" s="172" t="s">
        <v>228</v>
      </c>
      <c r="D62" s="213">
        <f t="shared" si="9"/>
        <v>0</v>
      </c>
      <c r="E62" s="154"/>
      <c r="F62" s="154"/>
      <c r="G62" s="154"/>
      <c r="H62" s="154"/>
      <c r="I62" s="154"/>
      <c r="J62" s="349"/>
      <c r="K62" s="154"/>
      <c r="L62" s="154"/>
      <c r="M62" s="154"/>
      <c r="N62" s="218"/>
      <c r="O62" s="304"/>
      <c r="P62" s="155"/>
      <c r="Q62" s="155"/>
      <c r="R62" s="155"/>
      <c r="S62" s="155"/>
      <c r="T62" s="155"/>
      <c r="U62" s="155"/>
      <c r="V62" s="237"/>
      <c r="W62" s="257">
        <f t="shared" si="1"/>
      </c>
      <c r="X62" s="257">
        <f t="shared" si="2"/>
      </c>
      <c r="Y62" s="257">
        <f t="shared" si="3"/>
      </c>
      <c r="Z62" s="257">
        <f t="shared" si="4"/>
      </c>
      <c r="AA62" s="257">
        <f t="shared" si="5"/>
      </c>
    </row>
    <row r="63" spans="2:27" ht="42.75" customHeight="1">
      <c r="B63" s="225">
        <v>4</v>
      </c>
      <c r="C63" s="172" t="s">
        <v>229</v>
      </c>
      <c r="D63" s="213">
        <f t="shared" si="9"/>
        <v>0</v>
      </c>
      <c r="E63" s="154"/>
      <c r="F63" s="154"/>
      <c r="G63" s="154"/>
      <c r="H63" s="154"/>
      <c r="I63" s="154"/>
      <c r="J63" s="349"/>
      <c r="K63" s="154"/>
      <c r="L63" s="154"/>
      <c r="M63" s="154"/>
      <c r="N63" s="218"/>
      <c r="O63" s="304"/>
      <c r="P63" s="155"/>
      <c r="Q63" s="155"/>
      <c r="R63" s="155"/>
      <c r="S63" s="155"/>
      <c r="T63" s="155"/>
      <c r="U63" s="155"/>
      <c r="V63" s="237"/>
      <c r="W63" s="257">
        <f t="shared" si="1"/>
      </c>
      <c r="X63" s="257">
        <f t="shared" si="2"/>
      </c>
      <c r="Y63" s="257">
        <f t="shared" si="3"/>
      </c>
      <c r="Z63" s="257">
        <f t="shared" si="4"/>
      </c>
      <c r="AA63" s="257">
        <f t="shared" si="5"/>
      </c>
    </row>
    <row r="64" spans="2:27" ht="28.5">
      <c r="B64" s="225">
        <v>5</v>
      </c>
      <c r="C64" s="172" t="s">
        <v>230</v>
      </c>
      <c r="D64" s="213">
        <f t="shared" si="9"/>
        <v>0</v>
      </c>
      <c r="E64" s="154"/>
      <c r="F64" s="154"/>
      <c r="G64" s="154"/>
      <c r="H64" s="154"/>
      <c r="I64" s="154"/>
      <c r="J64" s="349"/>
      <c r="K64" s="154"/>
      <c r="L64" s="154"/>
      <c r="M64" s="154"/>
      <c r="N64" s="218"/>
      <c r="O64" s="304"/>
      <c r="P64" s="155"/>
      <c r="Q64" s="155"/>
      <c r="R64" s="155"/>
      <c r="S64" s="155"/>
      <c r="T64" s="155"/>
      <c r="U64" s="155"/>
      <c r="V64" s="237"/>
      <c r="W64" s="257">
        <f t="shared" si="1"/>
      </c>
      <c r="X64" s="257">
        <f t="shared" si="2"/>
      </c>
      <c r="Y64" s="257">
        <f t="shared" si="3"/>
      </c>
      <c r="Z64" s="257">
        <f t="shared" si="4"/>
      </c>
      <c r="AA64" s="257">
        <f t="shared" si="5"/>
      </c>
    </row>
    <row r="65" spans="2:27" ht="28.5">
      <c r="B65" s="225">
        <v>6</v>
      </c>
      <c r="C65" s="172" t="s">
        <v>231</v>
      </c>
      <c r="D65" s="213">
        <f t="shared" si="9"/>
        <v>26</v>
      </c>
      <c r="E65" s="154">
        <v>25</v>
      </c>
      <c r="F65" s="154">
        <v>7</v>
      </c>
      <c r="G65" s="154">
        <v>1</v>
      </c>
      <c r="H65" s="154"/>
      <c r="I65" s="154"/>
      <c r="J65" s="154"/>
      <c r="K65" s="154">
        <v>24</v>
      </c>
      <c r="L65" s="154">
        <v>2</v>
      </c>
      <c r="M65" s="154"/>
      <c r="N65" s="218"/>
      <c r="O65" s="304">
        <v>26</v>
      </c>
      <c r="P65" s="155">
        <v>270</v>
      </c>
      <c r="Q65" s="155"/>
      <c r="R65" s="155"/>
      <c r="S65" s="155"/>
      <c r="T65" s="155"/>
      <c r="U65" s="155"/>
      <c r="V65" s="237"/>
      <c r="W65" s="257">
        <f t="shared" si="1"/>
      </c>
      <c r="X65" s="257">
        <f t="shared" si="2"/>
      </c>
      <c r="Y65" s="257">
        <f t="shared" si="3"/>
      </c>
      <c r="Z65" s="257">
        <f t="shared" si="4"/>
      </c>
      <c r="AA65" s="257">
        <f t="shared" si="5"/>
      </c>
    </row>
    <row r="66" spans="2:27" ht="19.5" customHeight="1">
      <c r="B66" s="221"/>
      <c r="C66" s="224" t="s">
        <v>8</v>
      </c>
      <c r="D66" s="216">
        <f t="shared" si="9"/>
        <v>47</v>
      </c>
      <c r="E66" s="151">
        <v>25</v>
      </c>
      <c r="F66" s="151">
        <v>7</v>
      </c>
      <c r="G66" s="151">
        <v>2</v>
      </c>
      <c r="H66" s="151">
        <v>20</v>
      </c>
      <c r="I66" s="151">
        <v>20</v>
      </c>
      <c r="J66" s="151"/>
      <c r="K66" s="151">
        <v>30</v>
      </c>
      <c r="L66" s="151">
        <v>15</v>
      </c>
      <c r="M66" s="151">
        <v>1</v>
      </c>
      <c r="N66" s="217">
        <v>1</v>
      </c>
      <c r="O66" s="303">
        <v>46</v>
      </c>
      <c r="P66" s="152">
        <f>SUM(P60:P65)</f>
        <v>481</v>
      </c>
      <c r="Q66" s="355"/>
      <c r="R66" s="152">
        <f>SUM(R60:R65)</f>
        <v>0</v>
      </c>
      <c r="S66" s="153">
        <v>1</v>
      </c>
      <c r="T66" s="152">
        <f>SUM(T60:T65)</f>
        <v>4</v>
      </c>
      <c r="U66" s="153"/>
      <c r="V66" s="234">
        <f>SUM(V60:V65)</f>
        <v>0</v>
      </c>
      <c r="W66" s="257">
        <f t="shared" si="1"/>
      </c>
      <c r="X66" s="257">
        <f t="shared" si="2"/>
      </c>
      <c r="Y66" s="257">
        <f t="shared" si="3"/>
      </c>
      <c r="Z66" s="257">
        <f t="shared" si="4"/>
      </c>
      <c r="AA66" s="257">
        <f t="shared" si="5"/>
      </c>
    </row>
    <row r="67" spans="2:27" ht="24.75" customHeight="1" thickBot="1">
      <c r="B67" s="286"/>
      <c r="C67" s="287" t="s">
        <v>288</v>
      </c>
      <c r="D67" s="213">
        <f t="shared" si="9"/>
        <v>215</v>
      </c>
      <c r="E67" s="157">
        <v>109</v>
      </c>
      <c r="F67" s="157">
        <v>25</v>
      </c>
      <c r="G67" s="157">
        <v>5</v>
      </c>
      <c r="H67" s="157">
        <v>101</v>
      </c>
      <c r="I67" s="157">
        <v>101</v>
      </c>
      <c r="J67" s="157"/>
      <c r="K67" s="157">
        <v>130</v>
      </c>
      <c r="L67" s="157">
        <v>77</v>
      </c>
      <c r="M67" s="157">
        <v>1</v>
      </c>
      <c r="N67" s="219">
        <v>7</v>
      </c>
      <c r="O67" s="305">
        <v>151</v>
      </c>
      <c r="P67" s="269">
        <f>P22+P33+P40+P47+P52+P58+P66</f>
        <v>16639</v>
      </c>
      <c r="Q67" s="356"/>
      <c r="R67" s="159">
        <f>R22+R33+R40+R47+R52+R58+R66</f>
        <v>0</v>
      </c>
      <c r="S67" s="158">
        <v>64</v>
      </c>
      <c r="T67" s="159">
        <f>T22+T33+T40+T47+T52+T58+T66</f>
        <v>351</v>
      </c>
      <c r="U67" s="158"/>
      <c r="V67" s="239">
        <f>SUM(V22+V33+V47+V58+V66)</f>
        <v>0</v>
      </c>
      <c r="W67" s="257">
        <f t="shared" si="1"/>
      </c>
      <c r="X67" s="257">
        <f t="shared" si="2"/>
      </c>
      <c r="Y67" s="257">
        <f t="shared" si="3"/>
      </c>
      <c r="Z67" s="257">
        <f t="shared" si="4"/>
      </c>
      <c r="AA67" s="257">
        <f t="shared" si="5"/>
      </c>
    </row>
    <row r="68" spans="2:27" ht="16.5" customHeight="1">
      <c r="B68" s="562" t="s">
        <v>282</v>
      </c>
      <c r="C68" s="288" t="s">
        <v>276</v>
      </c>
      <c r="D68" s="274">
        <f aca="true" t="shared" si="10" ref="D68:Q68">IF(AND(D22&gt;=MAX(D12:D21),D22&lt;=SUM(D12:D21)),"","не верно")</f>
      </c>
      <c r="E68" s="275">
        <f t="shared" si="10"/>
      </c>
      <c r="F68" s="275">
        <f t="shared" si="10"/>
      </c>
      <c r="G68" s="275">
        <f t="shared" si="10"/>
      </c>
      <c r="H68" s="275">
        <f t="shared" si="10"/>
      </c>
      <c r="I68" s="275">
        <f t="shared" si="10"/>
      </c>
      <c r="J68" s="275">
        <f t="shared" si="10"/>
      </c>
      <c r="K68" s="275">
        <f t="shared" si="10"/>
      </c>
      <c r="L68" s="275">
        <f t="shared" si="10"/>
      </c>
      <c r="M68" s="275">
        <f t="shared" si="10"/>
      </c>
      <c r="N68" s="306">
        <f t="shared" si="10"/>
      </c>
      <c r="O68" s="277">
        <f t="shared" si="10"/>
      </c>
      <c r="P68" s="346">
        <f t="shared" si="10"/>
      </c>
      <c r="Q68" s="277">
        <f t="shared" si="10"/>
      </c>
      <c r="R68" s="346"/>
      <c r="S68" s="275">
        <f>IF(AND(S22&gt;=MAX(S12:S21),S22&lt;=SUM(S12:S21)),"","не верно")</f>
      </c>
      <c r="T68" s="346"/>
      <c r="U68" s="275">
        <f>IF(AND(U22&gt;=MAX(U12:U21),U22&lt;=SUM(U12:U21)),"","не верно")</f>
      </c>
      <c r="V68" s="350"/>
      <c r="W68" s="297"/>
      <c r="X68" s="297"/>
      <c r="Y68" s="297"/>
      <c r="Z68" s="297"/>
      <c r="AA68" s="297"/>
    </row>
    <row r="69" spans="2:27" ht="15.75" customHeight="1">
      <c r="B69" s="563"/>
      <c r="C69" s="227" t="s">
        <v>277</v>
      </c>
      <c r="D69" s="278">
        <f aca="true" t="shared" si="11" ref="D69:O69">IF(AND(D33&gt;=MAX(D24:D32),D33&lt;=SUM(D24:D32)),"","не верно")</f>
      </c>
      <c r="E69" s="275">
        <f t="shared" si="11"/>
      </c>
      <c r="F69" s="275">
        <f t="shared" si="11"/>
      </c>
      <c r="G69" s="275">
        <f t="shared" si="11"/>
      </c>
      <c r="H69" s="275">
        <f t="shared" si="11"/>
      </c>
      <c r="I69" s="275">
        <f t="shared" si="11"/>
      </c>
      <c r="J69" s="275">
        <f t="shared" si="11"/>
      </c>
      <c r="K69" s="275">
        <f t="shared" si="11"/>
      </c>
      <c r="L69" s="275">
        <f t="shared" si="11"/>
      </c>
      <c r="M69" s="275">
        <f t="shared" si="11"/>
      </c>
      <c r="N69" s="279">
        <f t="shared" si="11"/>
      </c>
      <c r="O69" s="277">
        <f t="shared" si="11"/>
      </c>
      <c r="P69" s="280"/>
      <c r="Q69" s="277">
        <f>IF(AND(Q33&gt;=MAX(Q24:Q32),Q33&lt;=SUM(Q24:Q32)),"","не верно")</f>
      </c>
      <c r="R69" s="346"/>
      <c r="S69" s="275">
        <f>IF(AND(S33&gt;=MAX(S24:S32),S33&lt;=SUM(S24:S32)),"","не верно")</f>
      </c>
      <c r="T69" s="346"/>
      <c r="U69" s="275">
        <f>IF(AND(U33&gt;=MAX(U24:U32),U33&lt;=SUM(U24:U32)),"","не верно")</f>
      </c>
      <c r="V69" s="281"/>
      <c r="W69" s="297"/>
      <c r="X69" s="297"/>
      <c r="Y69" s="297"/>
      <c r="Z69" s="297"/>
      <c r="AA69" s="297"/>
    </row>
    <row r="70" spans="2:27" ht="15.75" customHeight="1">
      <c r="B70" s="563"/>
      <c r="C70" s="227" t="s">
        <v>278</v>
      </c>
      <c r="D70" s="278">
        <f aca="true" t="shared" si="12" ref="D70:O70">IF(AND(D47&gt;=MAX(D42:D46),D47&lt;=SUM(D42:D46)),"","не верно")</f>
      </c>
      <c r="E70" s="275">
        <f t="shared" si="12"/>
      </c>
      <c r="F70" s="275">
        <f t="shared" si="12"/>
      </c>
      <c r="G70" s="275">
        <f t="shared" si="12"/>
      </c>
      <c r="H70" s="275">
        <f t="shared" si="12"/>
      </c>
      <c r="I70" s="275">
        <f t="shared" si="12"/>
      </c>
      <c r="J70" s="275">
        <f t="shared" si="12"/>
      </c>
      <c r="K70" s="275">
        <f t="shared" si="12"/>
      </c>
      <c r="L70" s="275">
        <f t="shared" si="12"/>
      </c>
      <c r="M70" s="275">
        <f t="shared" si="12"/>
      </c>
      <c r="N70" s="279">
        <f t="shared" si="12"/>
      </c>
      <c r="O70" s="277">
        <f t="shared" si="12"/>
      </c>
      <c r="P70" s="280"/>
      <c r="Q70" s="277">
        <f>IF(AND(Q47&gt;=MAX(Q42:Q46),Q47&lt;=SUM(Q42:Q46)),"","не верно")</f>
      </c>
      <c r="R70" s="346"/>
      <c r="S70" s="275">
        <f>IF(AND(S47&gt;=MAX(S42:S46),S47&lt;=SUM(S42:S46)),"","не верно")</f>
      </c>
      <c r="T70" s="346"/>
      <c r="U70" s="275">
        <f>IF(AND(U47&gt;=MAX(U42:U46),U47&lt;=SUM(U42:U46)),"","не верно")</f>
      </c>
      <c r="V70" s="281"/>
      <c r="W70" s="297"/>
      <c r="X70" s="297"/>
      <c r="Y70" s="297"/>
      <c r="Z70" s="297"/>
      <c r="AA70" s="297"/>
    </row>
    <row r="71" spans="2:27" ht="15.75" customHeight="1">
      <c r="B71" s="563"/>
      <c r="C71" s="227" t="s">
        <v>289</v>
      </c>
      <c r="D71" s="274">
        <f>IF(AND(D47&gt;=MAX(D42:D46),D47&lt;=SUM(D42:D46)),"","не верно")</f>
      </c>
      <c r="E71" s="275">
        <f>IF(AND(E47&gt;=MAX(E42:E46),E47&lt;=SUM(E42:E46)),"","не верно")</f>
      </c>
      <c r="F71" s="275">
        <f aca="true" t="shared" si="13" ref="F71:N71">IF(AND(F47&gt;=MAX(F42:F46),F47&lt;=SUM(F42:F46)),"","не верно")</f>
      </c>
      <c r="G71" s="275">
        <f t="shared" si="13"/>
      </c>
      <c r="H71" s="275">
        <f t="shared" si="13"/>
      </c>
      <c r="I71" s="275">
        <f t="shared" si="13"/>
      </c>
      <c r="J71" s="275">
        <f t="shared" si="13"/>
      </c>
      <c r="K71" s="275">
        <f t="shared" si="13"/>
      </c>
      <c r="L71" s="275">
        <f t="shared" si="13"/>
      </c>
      <c r="M71" s="275">
        <f t="shared" si="13"/>
      </c>
      <c r="N71" s="279">
        <f t="shared" si="13"/>
      </c>
      <c r="O71" s="276">
        <f>IF(AND(O47&gt;=MAX(O42:O46),O47&lt;=SUM(O42:O46)),"","не верно")</f>
      </c>
      <c r="P71" s="280"/>
      <c r="Q71" s="275">
        <f>IF(AND(Q47&gt;=MAX(Q42:Q46),Q47&lt;=SUM(Q42:Q46)),"","не верно")</f>
      </c>
      <c r="R71" s="346"/>
      <c r="S71" s="275">
        <f>IF(AND(S47&gt;=MAX(S42:S46),S47&lt;=SUM(S42:S46)),"","не верно")</f>
      </c>
      <c r="T71" s="346"/>
      <c r="U71" s="275">
        <f>IF(AND(U47&gt;=MAX(U42:U46),U47&lt;=SUM(U42:U46)),"","не верно")</f>
      </c>
      <c r="V71" s="281"/>
      <c r="W71" s="297"/>
      <c r="X71" s="297"/>
      <c r="Y71" s="297"/>
      <c r="Z71" s="297"/>
      <c r="AA71" s="297"/>
    </row>
    <row r="72" spans="2:27" ht="15.75" customHeight="1">
      <c r="B72" s="563"/>
      <c r="C72" s="227" t="s">
        <v>290</v>
      </c>
      <c r="D72" s="274">
        <f>IF(AND(D52&gt;=MAX(D49:D51),D52&lt;=SUM(D49:D51)),"","не верно")</f>
      </c>
      <c r="E72" s="275">
        <f>IF(AND(E52&gt;=MAX(E49:E51),E52&lt;=SUM(E49:E51)),"","не верно")</f>
      </c>
      <c r="F72" s="275">
        <f aca="true" t="shared" si="14" ref="F72:N72">IF(AND(F52&gt;=MAX(F49:F51),F52&lt;=SUM(F49:F51)),"","не верно")</f>
      </c>
      <c r="G72" s="275">
        <f t="shared" si="14"/>
      </c>
      <c r="H72" s="275">
        <f t="shared" si="14"/>
      </c>
      <c r="I72" s="275">
        <f t="shared" si="14"/>
      </c>
      <c r="J72" s="275">
        <f t="shared" si="14"/>
      </c>
      <c r="K72" s="275">
        <f t="shared" si="14"/>
      </c>
      <c r="L72" s="275">
        <f t="shared" si="14"/>
      </c>
      <c r="M72" s="275">
        <f t="shared" si="14"/>
      </c>
      <c r="N72" s="279">
        <f t="shared" si="14"/>
      </c>
      <c r="O72" s="276">
        <f>IF(AND(O52&gt;=MAX(O49:O51),O52&lt;=SUM(O49:O51)),"","не верно")</f>
      </c>
      <c r="P72" s="280"/>
      <c r="Q72" s="275">
        <f>IF(AND(Q52&gt;=MAX(Q49:Q51),Q52&lt;=SUM(Q49:Q51)),"","не верно")</f>
      </c>
      <c r="R72" s="346"/>
      <c r="S72" s="275">
        <f>IF(AND(S52&gt;=MAX(S49:S51),S52&lt;=SUM(S49:S51)),"","не верно")</f>
      </c>
      <c r="T72" s="346"/>
      <c r="U72" s="275">
        <f>IF(AND(U52&gt;=MAX(U49:U51),U52&lt;=SUM(U49:U51)),"","не верно")</f>
      </c>
      <c r="V72" s="281"/>
      <c r="W72" s="297"/>
      <c r="X72" s="297"/>
      <c r="Y72" s="297"/>
      <c r="Z72" s="297"/>
      <c r="AA72" s="297"/>
    </row>
    <row r="73" spans="2:27" ht="19.5" customHeight="1">
      <c r="B73" s="563"/>
      <c r="C73" s="227" t="s">
        <v>279</v>
      </c>
      <c r="D73" s="278">
        <f>IF(AND(D58&gt;=MAX(D54:D57),D58&lt;=SUM(D54:D57)),"","не верно")</f>
      </c>
      <c r="E73" s="275">
        <f aca="true" t="shared" si="15" ref="E73:O73">IF(AND(E58&gt;=MAX(E54:E57),E58&lt;=SUM(E54:E57)),"","не верно")</f>
      </c>
      <c r="F73" s="275">
        <f t="shared" si="15"/>
      </c>
      <c r="G73" s="275">
        <f t="shared" si="15"/>
      </c>
      <c r="H73" s="275">
        <f t="shared" si="15"/>
      </c>
      <c r="I73" s="275">
        <f t="shared" si="15"/>
      </c>
      <c r="J73" s="275">
        <f t="shared" si="15"/>
      </c>
      <c r="K73" s="275">
        <f t="shared" si="15"/>
      </c>
      <c r="L73" s="275">
        <f t="shared" si="15"/>
      </c>
      <c r="M73" s="275">
        <f t="shared" si="15"/>
      </c>
      <c r="N73" s="279">
        <f t="shared" si="15"/>
      </c>
      <c r="O73" s="277">
        <f t="shared" si="15"/>
      </c>
      <c r="P73" s="280"/>
      <c r="Q73" s="277">
        <f>IF(AND(Q58&gt;=MAX(Q54:Q57),Q58&lt;=SUM(Q54:Q57)),"","не верно")</f>
      </c>
      <c r="R73" s="346"/>
      <c r="S73" s="275">
        <f>IF(AND(S58&gt;=MAX(S54:S57),S58&lt;=SUM(S54:S57)),"","не верно")</f>
      </c>
      <c r="T73" s="346"/>
      <c r="U73" s="275">
        <f>IF(AND(U58&gt;=MAX(U54:U57),U58&lt;=SUM(U54:U57)),"","не верно")</f>
      </c>
      <c r="V73" s="281"/>
      <c r="W73" s="297"/>
      <c r="X73" s="297"/>
      <c r="Y73" s="297"/>
      <c r="Z73" s="297"/>
      <c r="AA73" s="297"/>
    </row>
    <row r="74" spans="2:27" ht="15.75" customHeight="1">
      <c r="B74" s="563"/>
      <c r="C74" s="227" t="s">
        <v>280</v>
      </c>
      <c r="D74" s="278">
        <f>IF(AND(D66&gt;=MAX(D60:D65),D66&lt;=SUM(D60:D65)),"","не верно")</f>
      </c>
      <c r="E74" s="275">
        <f aca="true" t="shared" si="16" ref="E74:O74">IF(AND(E66&gt;=MAX(E60:E65),E66&lt;=SUM(E60:E65)),"","не верно")</f>
      </c>
      <c r="F74" s="275">
        <f t="shared" si="16"/>
      </c>
      <c r="G74" s="275">
        <f t="shared" si="16"/>
      </c>
      <c r="H74" s="275">
        <f t="shared" si="16"/>
      </c>
      <c r="I74" s="275">
        <f t="shared" si="16"/>
      </c>
      <c r="J74" s="275">
        <f t="shared" si="16"/>
      </c>
      <c r="K74" s="275">
        <f t="shared" si="16"/>
      </c>
      <c r="L74" s="275">
        <f t="shared" si="16"/>
      </c>
      <c r="M74" s="275">
        <f t="shared" si="16"/>
      </c>
      <c r="N74" s="279">
        <f t="shared" si="16"/>
      </c>
      <c r="O74" s="277">
        <f t="shared" si="16"/>
      </c>
      <c r="P74" s="280"/>
      <c r="Q74" s="277">
        <f>IF(AND(Q66&gt;=MAX(Q60:Q65),Q66&lt;=SUM(Q60:Q65)),"","не верно")</f>
      </c>
      <c r="R74" s="346"/>
      <c r="S74" s="275">
        <f>IF(AND(S66&gt;=MAX(S60:S65),S66&lt;=SUM(S60:S65)),"","не верно")</f>
      </c>
      <c r="T74" s="346"/>
      <c r="U74" s="275">
        <f>IF(AND(U66&gt;=MAX(U60:U65),U66&lt;=SUM(U60:U65)),"","не верно")</f>
      </c>
      <c r="V74" s="281"/>
      <c r="W74" s="297"/>
      <c r="X74" s="297"/>
      <c r="Y74" s="297"/>
      <c r="Z74" s="297"/>
      <c r="AA74" s="297"/>
    </row>
    <row r="75" spans="2:37" ht="15.75">
      <c r="B75" s="563"/>
      <c r="C75" s="227" t="s">
        <v>281</v>
      </c>
      <c r="D75" s="274">
        <f>IF(AND(D67&gt;=MAX(D12:D66),D67&lt;=SUM(D22+D33+D40+D47+D52+D58+D66)),"","не верно")</f>
      </c>
      <c r="E75" s="275">
        <f aca="true" t="shared" si="17" ref="E75:U75">IF(AND(E67&gt;=MAX(E12:E66),E67&lt;=SUM(E22+E33+E40+E47+E52+E58+E66)),"","не верно")</f>
      </c>
      <c r="F75" s="275">
        <f t="shared" si="17"/>
      </c>
      <c r="G75" s="275">
        <f t="shared" si="17"/>
      </c>
      <c r="H75" s="275">
        <f t="shared" si="17"/>
      </c>
      <c r="I75" s="275">
        <f t="shared" si="17"/>
      </c>
      <c r="J75" s="275">
        <f t="shared" si="17"/>
      </c>
      <c r="K75" s="275">
        <f t="shared" si="17"/>
      </c>
      <c r="L75" s="275">
        <f t="shared" si="17"/>
      </c>
      <c r="M75" s="275">
        <f t="shared" si="17"/>
      </c>
      <c r="N75" s="276">
        <f t="shared" si="17"/>
      </c>
      <c r="O75" s="278">
        <f t="shared" si="17"/>
      </c>
      <c r="P75" s="280"/>
      <c r="Q75" s="278">
        <f t="shared" si="17"/>
      </c>
      <c r="R75" s="346"/>
      <c r="S75" s="278">
        <f t="shared" si="17"/>
      </c>
      <c r="T75" s="346"/>
      <c r="U75" s="278">
        <f t="shared" si="17"/>
      </c>
      <c r="V75" s="281"/>
      <c r="W75" s="297"/>
      <c r="X75" s="297"/>
      <c r="Y75" s="297"/>
      <c r="Z75" s="297"/>
      <c r="AA75" s="297"/>
      <c r="AB75" s="142"/>
      <c r="AC75" s="142"/>
      <c r="AD75" s="129"/>
      <c r="AE75" s="129"/>
      <c r="AF75" s="129"/>
      <c r="AG75" s="129"/>
      <c r="AH75" s="129"/>
      <c r="AI75" s="129"/>
      <c r="AJ75" s="129"/>
      <c r="AK75" s="129"/>
    </row>
    <row r="76" spans="2:22" ht="32.25" thickBot="1">
      <c r="B76" s="564"/>
      <c r="C76" s="289" t="s">
        <v>329</v>
      </c>
      <c r="D76" s="292"/>
      <c r="E76" s="337"/>
      <c r="F76" s="294"/>
      <c r="G76" s="337"/>
      <c r="H76" s="293"/>
      <c r="I76" s="336"/>
      <c r="J76" s="291"/>
      <c r="K76" s="271"/>
      <c r="L76" s="271"/>
      <c r="M76" s="271"/>
      <c r="N76" s="271"/>
      <c r="O76" s="271"/>
      <c r="P76" s="271"/>
      <c r="Q76" s="272"/>
      <c r="R76" s="272"/>
      <c r="S76" s="272"/>
      <c r="T76" s="272"/>
      <c r="U76" s="272"/>
      <c r="V76" s="273"/>
    </row>
    <row r="77" spans="3:16" ht="15">
      <c r="C77" s="162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</row>
    <row r="78" spans="3:16" ht="15"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</row>
    <row r="79" spans="3:16" ht="15">
      <c r="C79" s="162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</row>
    <row r="80" spans="3:16" ht="15">
      <c r="C80" s="162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</row>
    <row r="81" spans="3:16" ht="15">
      <c r="C81" s="162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</row>
    <row r="82" spans="3:16" ht="15">
      <c r="C82" s="162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</row>
    <row r="83" spans="3:16" ht="15">
      <c r="C83" s="16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</row>
    <row r="84" spans="3:16" ht="15">
      <c r="C84" s="16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</row>
    <row r="85" spans="3:16" ht="15">
      <c r="C85" s="162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</row>
    <row r="86" spans="3:16" ht="15">
      <c r="C86" s="162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2:22" ht="15">
      <c r="B87" s="160"/>
      <c r="C87" s="160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4"/>
      <c r="R87" s="164"/>
      <c r="S87" s="164"/>
      <c r="T87" s="164"/>
      <c r="U87" s="164"/>
      <c r="V87" s="143"/>
    </row>
    <row r="88" spans="2:22" ht="15">
      <c r="B88" s="165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6"/>
      <c r="R88" s="166"/>
      <c r="S88" s="166"/>
      <c r="T88" s="166"/>
      <c r="U88" s="166"/>
      <c r="V88" s="143"/>
    </row>
    <row r="89" spans="2:22" ht="15">
      <c r="B89" s="160"/>
      <c r="C89" s="160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4"/>
      <c r="R89" s="164"/>
      <c r="S89" s="164"/>
      <c r="T89" s="164"/>
      <c r="U89" s="164"/>
      <c r="V89" s="143"/>
    </row>
    <row r="90" spans="2:22" ht="15"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7"/>
      <c r="R90" s="167"/>
      <c r="S90" s="167"/>
      <c r="T90" s="167"/>
      <c r="U90" s="167"/>
      <c r="V90" s="143"/>
    </row>
    <row r="91" spans="2:22" ht="15">
      <c r="B91" s="143"/>
      <c r="C91" s="143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43"/>
      <c r="R91" s="143"/>
      <c r="S91" s="143"/>
      <c r="T91" s="143"/>
      <c r="U91" s="143"/>
      <c r="V91" s="143"/>
    </row>
    <row r="92" spans="4:16" ht="15"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</row>
    <row r="93" spans="4:16" ht="15"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</row>
    <row r="94" spans="4:16" ht="15"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</row>
    <row r="95" spans="4:16" ht="15"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</row>
    <row r="96" spans="4:16" ht="15"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</row>
    <row r="97" spans="4:16" ht="15"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4:16" ht="15"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</row>
    <row r="99" spans="4:16" ht="15"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</row>
    <row r="100" spans="4:16" ht="15"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</row>
    <row r="101" spans="4:16" ht="15"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</row>
    <row r="102" spans="4:16" ht="15"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</row>
    <row r="103" spans="4:16" ht="15"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</row>
    <row r="104" spans="4:16" ht="15"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</row>
    <row r="105" spans="4:16" ht="15"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</row>
    <row r="106" spans="4:16" ht="15"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</row>
    <row r="107" spans="4:16" ht="15"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</row>
    <row r="108" spans="4:16" ht="15"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</row>
    <row r="109" spans="4:16" ht="15"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</row>
    <row r="110" spans="4:16" ht="15"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</row>
    <row r="111" spans="4:16" ht="15"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</row>
    <row r="112" spans="4:16" ht="15"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</row>
    <row r="113" spans="4:16" ht="15"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</row>
    <row r="114" spans="4:16" ht="15"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</row>
    <row r="115" spans="4:16" ht="15"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</row>
    <row r="116" spans="4:16" ht="15"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</row>
    <row r="117" spans="4:16" ht="15"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</row>
    <row r="118" spans="4:16" ht="15"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</row>
    <row r="119" spans="4:16" ht="15"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</row>
    <row r="120" spans="4:16" ht="15"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</row>
    <row r="121" spans="4:16" ht="15"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</row>
    <row r="122" spans="4:16" ht="15"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</row>
    <row r="123" spans="4:16" ht="15"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</row>
    <row r="124" spans="4:16" ht="15"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</row>
    <row r="125" spans="4:16" ht="15"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</row>
    <row r="126" spans="4:16" ht="15"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</row>
    <row r="127" spans="4:16" ht="15"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</row>
    <row r="128" spans="4:16" ht="15"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</row>
    <row r="129" spans="4:16" ht="15"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</row>
    <row r="130" spans="4:16" ht="15"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</row>
    <row r="131" spans="4:16" ht="15"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</row>
    <row r="132" spans="4:16" ht="15"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</row>
    <row r="133" spans="4:16" ht="15"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</row>
    <row r="134" spans="4:16" ht="15"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</row>
    <row r="135" spans="4:16" ht="15"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</row>
    <row r="136" spans="4:16" ht="15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</row>
    <row r="137" spans="4:16" ht="15"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</row>
    <row r="138" spans="4:16" ht="15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</row>
    <row r="139" spans="4:16" ht="15"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</row>
    <row r="140" spans="4:16" ht="15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</row>
    <row r="141" spans="4:16" ht="15"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</row>
    <row r="142" spans="4:16" ht="15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</row>
    <row r="143" spans="4:16" ht="15"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</row>
    <row r="144" spans="4:16" ht="15"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</row>
    <row r="145" spans="4:16" ht="15"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</row>
    <row r="146" spans="4:16" ht="15"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</row>
    <row r="147" spans="4:16" ht="15"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</row>
    <row r="148" spans="4:16" ht="15"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</row>
    <row r="149" spans="4:16" ht="15"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</row>
    <row r="150" spans="4:16" ht="15"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</row>
    <row r="151" spans="4:16" ht="15"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</row>
    <row r="152" spans="4:16" ht="15"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</row>
    <row r="153" spans="4:16" ht="15"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</row>
    <row r="154" spans="4:16" ht="15"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</row>
    <row r="155" spans="4:16" ht="15"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</row>
    <row r="156" spans="4:16" ht="15"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</row>
    <row r="157" spans="4:16" ht="15"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</row>
    <row r="158" spans="4:16" ht="15"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</row>
    <row r="159" spans="4:16" ht="15"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</row>
    <row r="160" spans="4:16" ht="15"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</row>
    <row r="161" spans="4:16" ht="15"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</row>
    <row r="162" spans="4:16" ht="15"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</row>
    <row r="163" spans="4:16" ht="15"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</row>
    <row r="164" spans="4:16" ht="15"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</row>
    <row r="165" spans="4:16" ht="15"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</row>
    <row r="166" spans="4:16" ht="15"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</row>
    <row r="167" spans="4:16" ht="15"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</row>
    <row r="168" spans="4:16" ht="15"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</row>
    <row r="169" spans="4:16" ht="15"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</row>
    <row r="170" spans="4:16" ht="15"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</row>
    <row r="171" spans="4:16" ht="15"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</row>
    <row r="172" spans="4:16" ht="15"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</row>
    <row r="173" spans="4:16" ht="15"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</row>
    <row r="174" spans="4:16" ht="15"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</row>
    <row r="175" spans="4:16" ht="15"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</row>
    <row r="176" spans="4:16" ht="15"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</row>
    <row r="177" spans="4:16" ht="15"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</row>
    <row r="178" spans="4:16" ht="15"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</row>
    <row r="179" spans="4:16" ht="15"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</row>
    <row r="180" spans="4:16" ht="15"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</row>
    <row r="181" spans="4:16" ht="15"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</row>
    <row r="182" spans="4:16" ht="15"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</row>
    <row r="183" spans="4:16" ht="15"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</row>
    <row r="184" spans="4:16" ht="15"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</row>
    <row r="185" spans="4:16" ht="15"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</row>
    <row r="186" spans="4:16" ht="15"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</row>
    <row r="187" spans="4:16" ht="15"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</row>
    <row r="188" spans="4:16" ht="15"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</row>
    <row r="189" spans="4:16" ht="15"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</row>
    <row r="190" spans="4:16" ht="15"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</row>
    <row r="191" spans="4:16" ht="15"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</row>
    <row r="192" spans="4:16" ht="15"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</row>
    <row r="193" spans="4:16" ht="15"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</row>
    <row r="194" spans="4:16" ht="15"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</row>
    <row r="195" spans="4:16" ht="15"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</row>
    <row r="196" spans="4:16" ht="15"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</row>
    <row r="197" spans="4:16" ht="15"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</row>
    <row r="198" spans="4:16" ht="15"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</row>
    <row r="199" spans="4:16" ht="15"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</row>
    <row r="200" spans="4:16" ht="15"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</row>
    <row r="201" spans="4:16" ht="15"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</row>
    <row r="202" spans="4:16" ht="15"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</row>
    <row r="203" spans="4:16" ht="15"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</row>
    <row r="204" spans="4:16" ht="15"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</row>
    <row r="205" spans="4:16" ht="15"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</row>
    <row r="206" spans="4:16" ht="15"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</row>
    <row r="207" spans="4:16" ht="15"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</row>
    <row r="208" spans="4:16" ht="15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</row>
    <row r="209" spans="4:16" ht="15"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</row>
    <row r="210" spans="4:16" ht="15"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</row>
    <row r="211" spans="4:16" ht="15"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</row>
    <row r="212" spans="4:16" ht="15"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</row>
    <row r="213" spans="4:16" ht="15"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</row>
    <row r="214" spans="4:16" ht="15"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</row>
    <row r="215" spans="4:16" ht="15"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</row>
    <row r="216" spans="4:16" ht="15"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</row>
    <row r="217" spans="4:16" ht="15"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</row>
    <row r="218" spans="4:16" ht="15"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</row>
    <row r="219" spans="4:16" ht="15"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</row>
    <row r="220" spans="4:16" ht="15"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</row>
    <row r="221" spans="4:16" ht="15"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</row>
    <row r="222" spans="4:16" ht="15"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</row>
    <row r="223" spans="4:16" ht="15"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</row>
    <row r="224" spans="4:16" ht="15"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</row>
    <row r="225" spans="4:16" ht="15"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</row>
    <row r="226" spans="4:16" ht="15"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</row>
    <row r="227" spans="4:16" ht="15"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</row>
    <row r="228" spans="4:16" ht="15"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</row>
    <row r="229" spans="4:16" ht="15"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</row>
    <row r="230" spans="4:16" ht="15"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</row>
    <row r="231" spans="4:16" ht="15"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</row>
    <row r="232" spans="4:16" ht="15"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</row>
    <row r="233" spans="4:16" ht="15"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</row>
    <row r="234" spans="4:16" ht="15"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</row>
    <row r="235" spans="4:16" ht="15"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</row>
    <row r="236" spans="4:16" ht="15"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</row>
    <row r="237" spans="4:16" ht="15"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</row>
    <row r="238" spans="4:16" ht="15"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</row>
    <row r="239" spans="4:16" ht="15"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</row>
    <row r="240" spans="4:16" ht="15"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</row>
    <row r="241" spans="4:16" ht="15"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</row>
    <row r="242" spans="4:16" ht="15"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</row>
    <row r="243" spans="4:16" ht="15"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</row>
    <row r="244" spans="4:16" ht="15"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</row>
    <row r="245" spans="4:16" ht="15"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</row>
    <row r="246" spans="4:16" ht="15"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</row>
    <row r="247" spans="4:16" ht="15"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</row>
    <row r="248" spans="4:16" ht="15"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</row>
    <row r="249" spans="4:16" ht="15"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</row>
    <row r="250" spans="4:16" ht="15"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</row>
    <row r="251" spans="4:16" ht="15"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</row>
    <row r="252" spans="4:16" ht="15"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</row>
    <row r="253" spans="4:16" ht="15"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</row>
    <row r="254" spans="4:16" ht="15"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</row>
    <row r="255" spans="4:16" ht="15"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</row>
    <row r="256" spans="4:16" ht="15"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</row>
    <row r="257" spans="4:16" ht="15"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</row>
    <row r="258" spans="4:16" ht="15"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</row>
    <row r="259" spans="4:16" ht="15"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</row>
    <row r="260" spans="4:16" ht="15"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</row>
    <row r="261" spans="4:16" ht="15"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</row>
    <row r="262" spans="4:16" ht="15"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</row>
    <row r="263" spans="4:16" ht="15"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</row>
    <row r="264" spans="4:16" ht="15"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</row>
    <row r="265" spans="4:16" ht="15"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</row>
    <row r="266" spans="4:16" ht="15"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</row>
    <row r="267" spans="4:16" ht="15"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</row>
    <row r="268" spans="4:16" ht="15"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</row>
    <row r="269" spans="4:16" ht="15"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</row>
    <row r="270" spans="4:16" ht="15"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</row>
    <row r="271" spans="4:16" ht="15"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</row>
    <row r="272" spans="4:16" ht="15"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</row>
    <row r="273" spans="4:16" ht="15"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</row>
    <row r="274" spans="4:16" ht="15"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</row>
    <row r="275" spans="4:16" ht="15"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</row>
    <row r="276" spans="4:16" ht="15"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</row>
    <row r="277" spans="4:16" ht="15"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</row>
    <row r="278" spans="4:16" ht="15"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</row>
    <row r="279" spans="4:16" ht="15"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</row>
    <row r="280" spans="4:16" ht="15"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</row>
    <row r="281" spans="4:16" ht="15"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</row>
    <row r="282" spans="4:16" ht="15"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</row>
    <row r="283" spans="4:16" ht="15"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</row>
    <row r="284" spans="4:16" ht="15"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</row>
    <row r="285" spans="4:16" ht="15"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</row>
    <row r="286" spans="4:16" ht="15"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</row>
    <row r="287" spans="4:16" ht="15"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</row>
    <row r="288" spans="4:16" ht="15"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</row>
    <row r="289" spans="4:16" ht="15"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</row>
    <row r="290" spans="4:16" ht="15"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</row>
    <row r="291" spans="4:16" ht="15"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</row>
    <row r="292" spans="4:16" ht="15"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</row>
    <row r="293" spans="4:16" ht="15"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</row>
    <row r="294" spans="4:16" ht="15"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</row>
    <row r="295" spans="4:16" ht="15"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</row>
    <row r="296" spans="4:16" ht="15"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</row>
    <row r="297" spans="4:16" ht="15"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</row>
    <row r="298" spans="4:16" ht="15"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</row>
    <row r="299" spans="4:16" ht="15"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</row>
    <row r="300" spans="4:16" ht="15"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</row>
    <row r="301" spans="4:16" ht="15"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</row>
    <row r="302" spans="4:16" ht="15"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</row>
    <row r="303" spans="4:16" ht="15"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</row>
    <row r="304" spans="4:16" ht="15"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</row>
    <row r="305" spans="4:16" ht="15"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</row>
    <row r="306" spans="4:16" ht="15"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</row>
    <row r="307" spans="4:16" ht="15"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</row>
    <row r="308" spans="4:16" ht="15"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</row>
    <row r="309" spans="4:16" ht="15"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</row>
    <row r="310" spans="4:16" ht="15"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</row>
    <row r="311" spans="4:16" ht="15"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</row>
    <row r="312" spans="4:16" ht="15"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</row>
    <row r="313" spans="4:16" ht="15"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</row>
    <row r="314" spans="4:16" ht="15"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</row>
    <row r="315" spans="4:16" ht="15"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</row>
    <row r="316" spans="4:16" ht="15"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</row>
    <row r="317" spans="4:16" ht="15"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</row>
    <row r="318" spans="4:16" ht="15"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</row>
    <row r="319" spans="4:16" ht="15"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</row>
    <row r="320" spans="4:16" ht="15"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</row>
    <row r="321" spans="4:16" ht="15"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</row>
    <row r="322" spans="4:16" ht="15"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</row>
    <row r="323" spans="4:16" ht="15"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</row>
    <row r="324" spans="4:16" ht="15"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</row>
    <row r="325" spans="4:16" ht="15"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</row>
    <row r="326" spans="4:16" ht="15"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</row>
    <row r="327" spans="4:16" ht="15"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</row>
    <row r="328" spans="4:16" ht="15"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</row>
    <row r="329" spans="4:16" ht="15"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</row>
    <row r="330" spans="4:16" ht="15"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</row>
    <row r="331" spans="4:16" ht="15"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</row>
    <row r="332" spans="4:16" ht="15"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</row>
    <row r="333" spans="4:16" ht="15"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</row>
    <row r="334" spans="4:16" ht="15"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</row>
    <row r="335" spans="4:16" ht="15"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</row>
    <row r="336" spans="4:16" ht="15"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</row>
    <row r="337" spans="4:16" ht="15"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</row>
    <row r="338" spans="4:16" ht="15"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</row>
    <row r="339" spans="4:16" ht="15"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</row>
    <row r="340" spans="4:16" ht="15"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</row>
    <row r="341" spans="4:16" ht="15"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</row>
    <row r="342" spans="4:16" ht="15"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</row>
    <row r="343" spans="4:16" ht="15"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</row>
    <row r="344" spans="4:16" ht="15"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</row>
    <row r="345" spans="4:16" ht="15"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</row>
    <row r="346" spans="4:16" ht="15"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</row>
    <row r="347" spans="4:16" ht="15"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</row>
    <row r="348" spans="4:16" ht="15"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</row>
    <row r="349" spans="4:16" ht="15"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</row>
    <row r="350" spans="4:16" ht="15"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</row>
    <row r="351" spans="4:16" ht="15"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</row>
    <row r="352" spans="4:16" ht="15"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</row>
    <row r="353" spans="4:16" ht="15"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</row>
    <row r="354" spans="4:16" ht="15"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</row>
    <row r="355" spans="4:16" ht="15"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</row>
    <row r="356" spans="4:16" ht="15"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</row>
    <row r="357" spans="4:16" ht="15"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</row>
    <row r="358" spans="4:16" ht="15"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</row>
    <row r="359" spans="4:16" ht="15"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</row>
    <row r="360" spans="4:16" ht="15"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</row>
    <row r="361" spans="4:16" ht="15"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</row>
    <row r="362" spans="4:16" ht="15"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</row>
    <row r="363" spans="4:16" ht="15"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</row>
    <row r="364" spans="4:16" ht="15"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</row>
    <row r="365" spans="4:16" ht="15"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</row>
    <row r="366" spans="4:16" ht="15"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</row>
    <row r="367" spans="4:16" ht="15"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</row>
    <row r="368" spans="4:16" ht="15"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</row>
    <row r="369" spans="4:16" ht="15"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</row>
    <row r="370" spans="4:16" ht="15"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</row>
    <row r="371" spans="4:16" ht="15"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</row>
    <row r="372" spans="4:16" ht="15"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</row>
    <row r="373" spans="4:16" ht="15"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</row>
    <row r="374" spans="4:16" ht="15"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</row>
    <row r="375" spans="4:16" ht="15"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</row>
    <row r="376" spans="4:16" ht="15"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</row>
    <row r="377" spans="4:16" ht="15"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</row>
  </sheetData>
  <sheetProtection password="CF6C" sheet="1" selectLockedCells="1"/>
  <mergeCells count="28">
    <mergeCell ref="B68:B76"/>
    <mergeCell ref="B48:C48"/>
    <mergeCell ref="B34:C34"/>
    <mergeCell ref="M8:N8"/>
    <mergeCell ref="B53:C53"/>
    <mergeCell ref="B59:C59"/>
    <mergeCell ref="B41:C41"/>
    <mergeCell ref="W8:AA8"/>
    <mergeCell ref="B11:C11"/>
    <mergeCell ref="B23:C23"/>
    <mergeCell ref="E8:F8"/>
    <mergeCell ref="G8:G9"/>
    <mergeCell ref="K8:L8"/>
    <mergeCell ref="Q8:R8"/>
    <mergeCell ref="U8:V8"/>
    <mergeCell ref="S8:T8"/>
    <mergeCell ref="C4:G4"/>
    <mergeCell ref="B6:B9"/>
    <mergeCell ref="C6:C9"/>
    <mergeCell ref="D6:N6"/>
    <mergeCell ref="H8:I8"/>
    <mergeCell ref="J8:J9"/>
    <mergeCell ref="O6:V6"/>
    <mergeCell ref="D7:D9"/>
    <mergeCell ref="E7:J7"/>
    <mergeCell ref="K7:N7"/>
    <mergeCell ref="O7:P8"/>
    <mergeCell ref="Q7:V7"/>
  </mergeCells>
  <dataValidations count="5">
    <dataValidation type="whole" allowBlank="1" showInputMessage="1" showErrorMessage="1" sqref="T58 T33 V40 O40:R40 O54:V57 O58:R58 T22 O66:R66 V66 T66 V22 Q33:R33 T40 V58 Q22:R22 O24:P33 O12:P22 V33 O47:R47 T47 V47 O52:R52 T52 V52">
      <formula1>0</formula1>
      <formula2>10000000</formula2>
    </dataValidation>
    <dataValidation type="whole" allowBlank="1" showInputMessage="1" showErrorMessage="1" sqref="P60:P65 V60:V65 O60:O64 O35:P39 Q60:U64 O42:P46 O49:P51">
      <formula1>0</formula1>
      <formula2>100000000</formula2>
    </dataValidation>
    <dataValidation type="whole" allowBlank="1" showInputMessage="1" showErrorMessage="1" error="проверьте итоговое значение" sqref="Q65:U65 O65">
      <formula1>0</formula1>
      <formula2>100000000</formula2>
    </dataValidation>
    <dataValidation type="whole" allowBlank="1" showInputMessage="1" showErrorMessage="1" error="проверьте итоговое значение" sqref="U67 S67">
      <formula1>1</formula1>
      <formula2>4500</formula2>
    </dataValidation>
    <dataValidation type="whole" allowBlank="1" showInputMessage="1" showErrorMessage="1" error="проверьте итоговое значение" sqref="O67">
      <formula1>0</formula1>
      <formula2>4500</formula2>
    </dataValidation>
  </dataValidations>
  <printOptions horizontalCentered="1"/>
  <pageMargins left="0.15748031496062992" right="0" top="0.11811023622047245" bottom="0.2755905511811024" header="0.15748031496062992" footer="0.11811023622047245"/>
  <pageSetup fitToHeight="0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AK378"/>
  <sheetViews>
    <sheetView zoomScale="80" zoomScaleNormal="80" zoomScaleSheetLayoutView="75" zoomScalePageLayoutView="0" workbookViewId="0" topLeftCell="A1">
      <pane xSplit="3" ySplit="10" topLeftCell="D6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Q88" sqref="Q88"/>
    </sheetView>
  </sheetViews>
  <sheetFormatPr defaultColWidth="9.00390625" defaultRowHeight="12.75"/>
  <cols>
    <col min="1" max="1" width="1.625" style="130" customWidth="1"/>
    <col min="2" max="2" width="5.75390625" style="130" customWidth="1"/>
    <col min="3" max="3" width="64.75390625" style="130" customWidth="1"/>
    <col min="4" max="4" width="11.25390625" style="130" customWidth="1"/>
    <col min="5" max="5" width="11.875" style="130" customWidth="1"/>
    <col min="6" max="6" width="11.75390625" style="130" customWidth="1"/>
    <col min="7" max="7" width="11.00390625" style="130" customWidth="1"/>
    <col min="8" max="8" width="11.375" style="130" customWidth="1"/>
    <col min="9" max="9" width="10.75390625" style="130" customWidth="1"/>
    <col min="10" max="10" width="10.00390625" style="130" customWidth="1"/>
    <col min="11" max="11" width="11.375" style="130" customWidth="1"/>
    <col min="12" max="12" width="11.25390625" style="130" customWidth="1"/>
    <col min="13" max="13" width="11.75390625" style="130" customWidth="1"/>
    <col min="14" max="14" width="10.875" style="130" customWidth="1"/>
    <col min="15" max="15" width="13.125" style="130" customWidth="1"/>
    <col min="16" max="16" width="11.375" style="130" customWidth="1"/>
    <col min="17" max="19" width="13.125" style="130" customWidth="1"/>
    <col min="20" max="20" width="11.625" style="130" customWidth="1"/>
    <col min="21" max="21" width="13.25390625" style="130" customWidth="1"/>
    <col min="22" max="22" width="11.75390625" style="130" customWidth="1"/>
    <col min="23" max="24" width="9.875" style="241" customWidth="1"/>
    <col min="25" max="25" width="9.75390625" style="241" customWidth="1"/>
    <col min="26" max="26" width="9.00390625" style="241" customWidth="1"/>
    <col min="27" max="16384" width="9.125" style="130" customWidth="1"/>
  </cols>
  <sheetData>
    <row r="1" spans="2:24" ht="7.5" customHeight="1">
      <c r="B1" s="131"/>
      <c r="C1" s="131"/>
      <c r="D1" s="132"/>
      <c r="E1" s="132"/>
      <c r="F1" s="132"/>
      <c r="G1" s="131"/>
      <c r="H1" s="131"/>
      <c r="I1" s="131"/>
      <c r="J1" s="290" t="s">
        <v>130</v>
      </c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40"/>
      <c r="X1" s="240"/>
    </row>
    <row r="2" spans="2:24" ht="4.5" customHeight="1">
      <c r="B2" s="131"/>
      <c r="C2" s="132"/>
      <c r="D2" s="132"/>
      <c r="E2" s="132"/>
      <c r="F2" s="132"/>
      <c r="G2" s="132"/>
      <c r="H2" s="132"/>
      <c r="I2" s="132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40"/>
      <c r="X2" s="240"/>
    </row>
    <row r="3" spans="2:26" ht="3.75" customHeight="1">
      <c r="B3" s="131"/>
      <c r="C3" s="133"/>
      <c r="D3" s="133"/>
      <c r="E3" s="133"/>
      <c r="F3" s="133"/>
      <c r="G3" s="133"/>
      <c r="H3" s="133"/>
      <c r="I3" s="133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40"/>
      <c r="X3" s="240"/>
      <c r="Y3" s="242"/>
      <c r="Z3" s="242"/>
    </row>
    <row r="4" spans="2:26" ht="22.5" customHeight="1">
      <c r="B4" s="307" t="s">
        <v>291</v>
      </c>
      <c r="C4" s="581" t="s">
        <v>292</v>
      </c>
      <c r="D4" s="581"/>
      <c r="E4" s="581"/>
      <c r="F4" s="581"/>
      <c r="G4" s="581"/>
      <c r="H4" s="135"/>
      <c r="I4" s="135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40"/>
      <c r="X4" s="240"/>
      <c r="Y4" s="242"/>
      <c r="Z4" s="242"/>
    </row>
    <row r="5" spans="23:24" ht="9.75" customHeight="1" thickBot="1">
      <c r="W5" s="243"/>
      <c r="X5" s="243"/>
    </row>
    <row r="6" spans="2:26" ht="24" customHeight="1">
      <c r="B6" s="571" t="s">
        <v>285</v>
      </c>
      <c r="C6" s="574" t="s">
        <v>284</v>
      </c>
      <c r="D6" s="559" t="s">
        <v>133</v>
      </c>
      <c r="E6" s="560"/>
      <c r="F6" s="560"/>
      <c r="G6" s="560"/>
      <c r="H6" s="560"/>
      <c r="I6" s="560"/>
      <c r="J6" s="560"/>
      <c r="K6" s="560"/>
      <c r="L6" s="560"/>
      <c r="M6" s="560"/>
      <c r="N6" s="561"/>
      <c r="O6" s="578" t="s">
        <v>134</v>
      </c>
      <c r="P6" s="560"/>
      <c r="Q6" s="560"/>
      <c r="R6" s="560"/>
      <c r="S6" s="560"/>
      <c r="T6" s="560"/>
      <c r="U6" s="560"/>
      <c r="V6" s="561"/>
      <c r="W6" s="244"/>
      <c r="X6" s="244"/>
      <c r="Y6" s="245"/>
      <c r="Z6" s="245"/>
    </row>
    <row r="7" spans="2:26" ht="21.75" customHeight="1">
      <c r="B7" s="572"/>
      <c r="C7" s="575"/>
      <c r="D7" s="548" t="s">
        <v>8</v>
      </c>
      <c r="E7" s="551" t="s">
        <v>135</v>
      </c>
      <c r="F7" s="552"/>
      <c r="G7" s="552"/>
      <c r="H7" s="552"/>
      <c r="I7" s="552"/>
      <c r="J7" s="553"/>
      <c r="K7" s="554" t="s">
        <v>283</v>
      </c>
      <c r="L7" s="555"/>
      <c r="M7" s="555"/>
      <c r="N7" s="556"/>
      <c r="O7" s="579" t="s">
        <v>136</v>
      </c>
      <c r="P7" s="558"/>
      <c r="Q7" s="565" t="s">
        <v>137</v>
      </c>
      <c r="R7" s="566"/>
      <c r="S7" s="566"/>
      <c r="T7" s="566"/>
      <c r="U7" s="566"/>
      <c r="V7" s="567"/>
      <c r="W7" s="244"/>
      <c r="X7" s="244"/>
      <c r="Y7" s="245"/>
      <c r="Z7" s="245"/>
    </row>
    <row r="8" spans="2:27" ht="33" customHeight="1">
      <c r="B8" s="572"/>
      <c r="C8" s="575"/>
      <c r="D8" s="549"/>
      <c r="E8" s="568" t="s">
        <v>138</v>
      </c>
      <c r="F8" s="568"/>
      <c r="G8" s="569" t="s">
        <v>139</v>
      </c>
      <c r="H8" s="568" t="s">
        <v>140</v>
      </c>
      <c r="I8" s="568"/>
      <c r="J8" s="569" t="s">
        <v>141</v>
      </c>
      <c r="K8" s="544" t="s">
        <v>142</v>
      </c>
      <c r="L8" s="577"/>
      <c r="M8" s="544" t="s">
        <v>143</v>
      </c>
      <c r="N8" s="545"/>
      <c r="O8" s="579"/>
      <c r="P8" s="558"/>
      <c r="Q8" s="551" t="s">
        <v>267</v>
      </c>
      <c r="R8" s="552"/>
      <c r="S8" s="551" t="s">
        <v>268</v>
      </c>
      <c r="T8" s="552"/>
      <c r="U8" s="546" t="s">
        <v>144</v>
      </c>
      <c r="V8" s="547"/>
      <c r="W8" s="540" t="s">
        <v>266</v>
      </c>
      <c r="X8" s="541"/>
      <c r="Y8" s="541"/>
      <c r="Z8" s="541"/>
      <c r="AA8" s="541"/>
    </row>
    <row r="9" spans="2:27" ht="66" customHeight="1">
      <c r="B9" s="573"/>
      <c r="C9" s="576"/>
      <c r="D9" s="550"/>
      <c r="E9" s="136" t="s">
        <v>145</v>
      </c>
      <c r="F9" s="137" t="s">
        <v>262</v>
      </c>
      <c r="G9" s="568"/>
      <c r="H9" s="138" t="s">
        <v>146</v>
      </c>
      <c r="I9" s="139" t="s">
        <v>263</v>
      </c>
      <c r="J9" s="568"/>
      <c r="K9" s="140" t="s">
        <v>147</v>
      </c>
      <c r="L9" s="140" t="s">
        <v>148</v>
      </c>
      <c r="M9" s="140" t="s">
        <v>147</v>
      </c>
      <c r="N9" s="208" t="s">
        <v>148</v>
      </c>
      <c r="O9" s="207" t="s">
        <v>149</v>
      </c>
      <c r="P9" s="246" t="s">
        <v>258</v>
      </c>
      <c r="Q9" s="174" t="s">
        <v>149</v>
      </c>
      <c r="R9" s="247" t="s">
        <v>258</v>
      </c>
      <c r="S9" s="207" t="s">
        <v>149</v>
      </c>
      <c r="T9" s="175" t="s">
        <v>258</v>
      </c>
      <c r="U9" s="176" t="s">
        <v>149</v>
      </c>
      <c r="V9" s="229" t="s">
        <v>258</v>
      </c>
      <c r="W9" s="248" t="s">
        <v>264</v>
      </c>
      <c r="X9" s="248" t="s">
        <v>294</v>
      </c>
      <c r="Y9" s="249" t="s">
        <v>269</v>
      </c>
      <c r="Z9" s="249" t="s">
        <v>270</v>
      </c>
      <c r="AA9" s="250" t="s">
        <v>328</v>
      </c>
    </row>
    <row r="10" spans="2:27" ht="15">
      <c r="B10" s="220" t="s">
        <v>31</v>
      </c>
      <c r="C10" s="210" t="s">
        <v>150</v>
      </c>
      <c r="D10" s="209">
        <v>1</v>
      </c>
      <c r="E10" s="141">
        <v>2</v>
      </c>
      <c r="F10" s="141">
        <v>3</v>
      </c>
      <c r="G10" s="141">
        <v>4</v>
      </c>
      <c r="H10" s="141">
        <v>5</v>
      </c>
      <c r="I10" s="141">
        <v>6</v>
      </c>
      <c r="J10" s="141">
        <v>7</v>
      </c>
      <c r="K10" s="141">
        <v>8</v>
      </c>
      <c r="L10" s="141">
        <v>9</v>
      </c>
      <c r="M10" s="141">
        <v>10</v>
      </c>
      <c r="N10" s="210">
        <v>11</v>
      </c>
      <c r="O10" s="300">
        <v>12</v>
      </c>
      <c r="P10" s="141">
        <v>13</v>
      </c>
      <c r="Q10" s="141">
        <v>14</v>
      </c>
      <c r="R10" s="141">
        <v>15</v>
      </c>
      <c r="S10" s="141">
        <v>16</v>
      </c>
      <c r="T10" s="141">
        <v>17</v>
      </c>
      <c r="U10" s="141">
        <v>18</v>
      </c>
      <c r="V10" s="210">
        <v>19</v>
      </c>
      <c r="W10" s="251"/>
      <c r="X10" s="251"/>
      <c r="Y10" s="252"/>
      <c r="Z10" s="252"/>
      <c r="AA10" s="254"/>
    </row>
    <row r="11" spans="2:27" ht="18" customHeight="1">
      <c r="B11" s="542" t="s">
        <v>151</v>
      </c>
      <c r="C11" s="543"/>
      <c r="D11" s="211"/>
      <c r="E11" s="178"/>
      <c r="F11" s="178"/>
      <c r="G11" s="178"/>
      <c r="H11" s="178"/>
      <c r="I11" s="178"/>
      <c r="J11" s="178"/>
      <c r="K11" s="178"/>
      <c r="L11" s="178"/>
      <c r="M11" s="178"/>
      <c r="N11" s="212"/>
      <c r="O11" s="178"/>
      <c r="P11" s="178"/>
      <c r="Q11" s="178"/>
      <c r="R11" s="178"/>
      <c r="S11" s="178"/>
      <c r="T11" s="178"/>
      <c r="U11" s="178"/>
      <c r="V11" s="212"/>
      <c r="W11" s="255"/>
      <c r="X11" s="255"/>
      <c r="Y11" s="256"/>
      <c r="Z11" s="256"/>
      <c r="AA11" s="254"/>
    </row>
    <row r="12" spans="2:27" ht="29.25" customHeight="1">
      <c r="B12" s="221">
        <v>1</v>
      </c>
      <c r="C12" s="177" t="s">
        <v>232</v>
      </c>
      <c r="D12" s="213">
        <f>E12+G12+H12+J12</f>
        <v>34</v>
      </c>
      <c r="E12" s="144">
        <v>32</v>
      </c>
      <c r="F12" s="144">
        <v>19</v>
      </c>
      <c r="G12" s="144">
        <v>2</v>
      </c>
      <c r="H12" s="144"/>
      <c r="I12" s="144"/>
      <c r="J12" s="348"/>
      <c r="K12" s="144"/>
      <c r="L12" s="144"/>
      <c r="M12" s="144">
        <v>34</v>
      </c>
      <c r="N12" s="214"/>
      <c r="O12" s="301"/>
      <c r="P12" s="145"/>
      <c r="Q12" s="146">
        <v>34</v>
      </c>
      <c r="R12" s="146">
        <v>10899</v>
      </c>
      <c r="S12" s="146"/>
      <c r="T12" s="146"/>
      <c r="U12" s="147"/>
      <c r="V12" s="231"/>
      <c r="W12" s="257">
        <f>IF(E12&gt;=F12,"","не верно")</f>
      </c>
      <c r="X12" s="257">
        <f>IF(H12=I12,"","не верно")</f>
      </c>
      <c r="Y12" s="257">
        <f>IF(D12=K12+L12+M12+N12,"","не верно")</f>
      </c>
      <c r="Z12" s="257">
        <f>IF(D12=O12+Q12+S12,"","не верно")</f>
      </c>
      <c r="AA12" s="257">
        <f>IF(V12&gt;=U12,"","не верно")</f>
      </c>
    </row>
    <row r="13" spans="2:27" ht="15.75">
      <c r="B13" s="221">
        <v>2</v>
      </c>
      <c r="C13" s="169" t="s">
        <v>197</v>
      </c>
      <c r="D13" s="213">
        <f aca="true" t="shared" si="0" ref="D13:D23">E13+G13+H13+J13</f>
        <v>34</v>
      </c>
      <c r="E13" s="144">
        <v>32</v>
      </c>
      <c r="F13" s="144">
        <v>19</v>
      </c>
      <c r="G13" s="144">
        <v>2</v>
      </c>
      <c r="H13" s="144"/>
      <c r="I13" s="144"/>
      <c r="J13" s="348"/>
      <c r="K13" s="144"/>
      <c r="L13" s="144"/>
      <c r="M13" s="144">
        <v>34</v>
      </c>
      <c r="N13" s="214"/>
      <c r="O13" s="301"/>
      <c r="P13" s="145"/>
      <c r="Q13" s="146">
        <v>34</v>
      </c>
      <c r="R13" s="146">
        <v>10899</v>
      </c>
      <c r="S13" s="147"/>
      <c r="T13" s="147"/>
      <c r="U13" s="147"/>
      <c r="V13" s="231"/>
      <c r="W13" s="257">
        <f aca="true" t="shared" si="1" ref="W13:W68">IF(E13&gt;=F13,"","не верно")</f>
      </c>
      <c r="X13" s="257">
        <f aca="true" t="shared" si="2" ref="X13:X68">IF(H13=I13,"","не верно")</f>
      </c>
      <c r="Y13" s="257">
        <f aca="true" t="shared" si="3" ref="Y13:Y68">IF(D13=K13+L13+M13+N13,"","не верно")</f>
      </c>
      <c r="Z13" s="257">
        <f aca="true" t="shared" si="4" ref="Z13:Z68">IF(D13=O13+Q13+S13,"","не верно")</f>
      </c>
      <c r="AA13" s="257">
        <f aca="true" t="shared" si="5" ref="AA13:AA68">IF(V13&gt;=U13,"","не верно")</f>
      </c>
    </row>
    <row r="14" spans="2:27" ht="29.25">
      <c r="B14" s="221">
        <v>3</v>
      </c>
      <c r="C14" s="169" t="s">
        <v>198</v>
      </c>
      <c r="D14" s="213">
        <f t="shared" si="0"/>
        <v>34</v>
      </c>
      <c r="E14" s="144">
        <v>32</v>
      </c>
      <c r="F14" s="144">
        <v>19</v>
      </c>
      <c r="G14" s="144">
        <v>2</v>
      </c>
      <c r="H14" s="144"/>
      <c r="I14" s="144"/>
      <c r="J14" s="348"/>
      <c r="K14" s="144"/>
      <c r="L14" s="144"/>
      <c r="M14" s="144">
        <v>34</v>
      </c>
      <c r="N14" s="214"/>
      <c r="O14" s="301"/>
      <c r="P14" s="145"/>
      <c r="Q14" s="146">
        <v>34</v>
      </c>
      <c r="R14" s="146">
        <v>10899</v>
      </c>
      <c r="S14" s="147"/>
      <c r="T14" s="147"/>
      <c r="U14" s="147"/>
      <c r="V14" s="231"/>
      <c r="W14" s="257">
        <f t="shared" si="1"/>
      </c>
      <c r="X14" s="257">
        <f t="shared" si="2"/>
      </c>
      <c r="Y14" s="257">
        <f t="shared" si="3"/>
      </c>
      <c r="Z14" s="257">
        <f t="shared" si="4"/>
      </c>
      <c r="AA14" s="257">
        <f t="shared" si="5"/>
      </c>
    </row>
    <row r="15" spans="2:27" ht="29.25">
      <c r="B15" s="221">
        <v>4</v>
      </c>
      <c r="C15" s="169" t="s">
        <v>199</v>
      </c>
      <c r="D15" s="213">
        <f t="shared" si="0"/>
        <v>34</v>
      </c>
      <c r="E15" s="144">
        <v>32</v>
      </c>
      <c r="F15" s="144">
        <v>19</v>
      </c>
      <c r="G15" s="144">
        <v>2</v>
      </c>
      <c r="H15" s="144"/>
      <c r="I15" s="144"/>
      <c r="J15" s="348"/>
      <c r="K15" s="144"/>
      <c r="L15" s="144"/>
      <c r="M15" s="144">
        <v>34</v>
      </c>
      <c r="N15" s="214"/>
      <c r="O15" s="302"/>
      <c r="P15" s="148"/>
      <c r="Q15" s="147">
        <v>34</v>
      </c>
      <c r="R15" s="147">
        <v>775</v>
      </c>
      <c r="S15" s="147"/>
      <c r="T15" s="147"/>
      <c r="U15" s="147"/>
      <c r="V15" s="231"/>
      <c r="W15" s="257">
        <f t="shared" si="1"/>
      </c>
      <c r="X15" s="257">
        <f t="shared" si="2"/>
      </c>
      <c r="Y15" s="257">
        <f t="shared" si="3"/>
      </c>
      <c r="Z15" s="257">
        <f t="shared" si="4"/>
      </c>
      <c r="AA15" s="257">
        <f t="shared" si="5"/>
      </c>
    </row>
    <row r="16" spans="2:27" ht="43.5">
      <c r="B16" s="221">
        <v>5</v>
      </c>
      <c r="C16" s="177" t="s">
        <v>233</v>
      </c>
      <c r="D16" s="213">
        <f t="shared" si="0"/>
        <v>34</v>
      </c>
      <c r="E16" s="144">
        <v>32</v>
      </c>
      <c r="F16" s="144">
        <v>19</v>
      </c>
      <c r="G16" s="144">
        <v>2</v>
      </c>
      <c r="H16" s="144"/>
      <c r="I16" s="144"/>
      <c r="J16" s="348"/>
      <c r="K16" s="144"/>
      <c r="L16" s="144"/>
      <c r="M16" s="144">
        <v>34</v>
      </c>
      <c r="N16" s="214"/>
      <c r="O16" s="302"/>
      <c r="P16" s="148"/>
      <c r="Q16" s="147">
        <v>34</v>
      </c>
      <c r="R16" s="147">
        <v>10899</v>
      </c>
      <c r="S16" s="147"/>
      <c r="T16" s="147"/>
      <c r="U16" s="147"/>
      <c r="V16" s="231"/>
      <c r="W16" s="257">
        <f t="shared" si="1"/>
      </c>
      <c r="X16" s="257">
        <f t="shared" si="2"/>
      </c>
      <c r="Y16" s="257">
        <f t="shared" si="3"/>
      </c>
      <c r="Z16" s="257">
        <f t="shared" si="4"/>
      </c>
      <c r="AA16" s="257">
        <f t="shared" si="5"/>
      </c>
    </row>
    <row r="17" spans="2:27" ht="15.75">
      <c r="B17" s="221">
        <v>6</v>
      </c>
      <c r="C17" s="169" t="s">
        <v>201</v>
      </c>
      <c r="D17" s="213">
        <f t="shared" si="0"/>
        <v>34</v>
      </c>
      <c r="E17" s="144">
        <v>32</v>
      </c>
      <c r="F17" s="144">
        <v>19</v>
      </c>
      <c r="G17" s="144">
        <v>2</v>
      </c>
      <c r="H17" s="144"/>
      <c r="I17" s="144"/>
      <c r="J17" s="348"/>
      <c r="K17" s="144"/>
      <c r="L17" s="144"/>
      <c r="M17" s="144">
        <v>34</v>
      </c>
      <c r="N17" s="214"/>
      <c r="O17" s="302"/>
      <c r="P17" s="148"/>
      <c r="Q17" s="147">
        <v>34</v>
      </c>
      <c r="R17" s="147">
        <v>1433</v>
      </c>
      <c r="S17" s="147"/>
      <c r="T17" s="147"/>
      <c r="U17" s="147"/>
      <c r="V17" s="231"/>
      <c r="W17" s="257">
        <f t="shared" si="1"/>
      </c>
      <c r="X17" s="257">
        <f t="shared" si="2"/>
      </c>
      <c r="Y17" s="257">
        <f t="shared" si="3"/>
      </c>
      <c r="Z17" s="257">
        <f t="shared" si="4"/>
      </c>
      <c r="AA17" s="257">
        <f t="shared" si="5"/>
      </c>
    </row>
    <row r="18" spans="2:27" ht="43.5">
      <c r="B18" s="221">
        <v>7</v>
      </c>
      <c r="C18" s="177" t="s">
        <v>202</v>
      </c>
      <c r="D18" s="213">
        <f t="shared" si="0"/>
        <v>1</v>
      </c>
      <c r="E18" s="150">
        <v>1</v>
      </c>
      <c r="F18" s="150">
        <v>1</v>
      </c>
      <c r="G18" s="150"/>
      <c r="H18" s="150"/>
      <c r="I18" s="150"/>
      <c r="J18" s="348"/>
      <c r="K18" s="150"/>
      <c r="L18" s="150"/>
      <c r="M18" s="150">
        <v>1</v>
      </c>
      <c r="N18" s="215"/>
      <c r="O18" s="302"/>
      <c r="P18" s="148"/>
      <c r="Q18" s="147">
        <v>1</v>
      </c>
      <c r="R18" s="147">
        <v>1</v>
      </c>
      <c r="S18" s="147"/>
      <c r="T18" s="147"/>
      <c r="U18" s="147"/>
      <c r="V18" s="231"/>
      <c r="W18" s="257">
        <f t="shared" si="1"/>
      </c>
      <c r="X18" s="257">
        <f t="shared" si="2"/>
      </c>
      <c r="Y18" s="257">
        <f t="shared" si="3"/>
      </c>
      <c r="Z18" s="257">
        <f t="shared" si="4"/>
      </c>
      <c r="AA18" s="257">
        <f t="shared" si="5"/>
      </c>
    </row>
    <row r="19" spans="2:27" ht="43.5">
      <c r="B19" s="221">
        <v>8</v>
      </c>
      <c r="C19" s="177" t="s">
        <v>234</v>
      </c>
      <c r="D19" s="213">
        <f t="shared" si="0"/>
        <v>0</v>
      </c>
      <c r="E19" s="150"/>
      <c r="F19" s="150"/>
      <c r="G19" s="150"/>
      <c r="H19" s="150"/>
      <c r="I19" s="150"/>
      <c r="J19" s="348"/>
      <c r="K19" s="150"/>
      <c r="L19" s="150"/>
      <c r="M19" s="150"/>
      <c r="N19" s="215"/>
      <c r="O19" s="302"/>
      <c r="P19" s="148"/>
      <c r="Q19" s="147"/>
      <c r="R19" s="147"/>
      <c r="S19" s="147"/>
      <c r="T19" s="147"/>
      <c r="U19" s="147"/>
      <c r="V19" s="231"/>
      <c r="W19" s="257">
        <f t="shared" si="1"/>
      </c>
      <c r="X19" s="257">
        <f t="shared" si="2"/>
      </c>
      <c r="Y19" s="257">
        <f t="shared" si="3"/>
      </c>
      <c r="Z19" s="257">
        <f t="shared" si="4"/>
      </c>
      <c r="AA19" s="257">
        <f t="shared" si="5"/>
      </c>
    </row>
    <row r="20" spans="2:27" ht="43.5">
      <c r="B20" s="221">
        <v>9</v>
      </c>
      <c r="C20" s="177" t="s">
        <v>204</v>
      </c>
      <c r="D20" s="213">
        <f t="shared" si="0"/>
        <v>34</v>
      </c>
      <c r="E20" s="144">
        <v>32</v>
      </c>
      <c r="F20" s="144">
        <v>19</v>
      </c>
      <c r="G20" s="144">
        <v>2</v>
      </c>
      <c r="H20" s="144"/>
      <c r="I20" s="144"/>
      <c r="J20" s="348"/>
      <c r="K20" s="144"/>
      <c r="L20" s="144"/>
      <c r="M20" s="144">
        <v>34</v>
      </c>
      <c r="N20" s="214"/>
      <c r="O20" s="302"/>
      <c r="P20" s="148"/>
      <c r="Q20" s="147">
        <v>34</v>
      </c>
      <c r="R20" s="147">
        <v>3462</v>
      </c>
      <c r="S20" s="147"/>
      <c r="T20" s="147"/>
      <c r="U20" s="147"/>
      <c r="V20" s="231"/>
      <c r="W20" s="257">
        <f t="shared" si="1"/>
      </c>
      <c r="X20" s="257">
        <f t="shared" si="2"/>
      </c>
      <c r="Y20" s="257">
        <f t="shared" si="3"/>
      </c>
      <c r="Z20" s="257">
        <f t="shared" si="4"/>
      </c>
      <c r="AA20" s="257">
        <f t="shared" si="5"/>
      </c>
    </row>
    <row r="21" spans="2:27" ht="29.25">
      <c r="B21" s="221">
        <v>10</v>
      </c>
      <c r="C21" s="177" t="s">
        <v>235</v>
      </c>
      <c r="D21" s="213">
        <f t="shared" si="0"/>
        <v>2</v>
      </c>
      <c r="E21" s="144">
        <v>2</v>
      </c>
      <c r="F21" s="144"/>
      <c r="G21" s="144"/>
      <c r="H21" s="144"/>
      <c r="I21" s="144"/>
      <c r="J21" s="348"/>
      <c r="K21" s="144"/>
      <c r="L21" s="144"/>
      <c r="M21" s="144">
        <v>2</v>
      </c>
      <c r="N21" s="214"/>
      <c r="O21" s="302"/>
      <c r="P21" s="148"/>
      <c r="Q21" s="147">
        <v>2</v>
      </c>
      <c r="R21" s="147">
        <v>10</v>
      </c>
      <c r="S21" s="147"/>
      <c r="T21" s="147"/>
      <c r="U21" s="147"/>
      <c r="V21" s="231"/>
      <c r="W21" s="257">
        <f t="shared" si="1"/>
      </c>
      <c r="X21" s="257">
        <f t="shared" si="2"/>
      </c>
      <c r="Y21" s="257">
        <f t="shared" si="3"/>
      </c>
      <c r="Z21" s="257">
        <f t="shared" si="4"/>
      </c>
      <c r="AA21" s="257">
        <f t="shared" si="5"/>
      </c>
    </row>
    <row r="22" spans="2:27" ht="43.5" customHeight="1">
      <c r="B22" s="221">
        <v>11</v>
      </c>
      <c r="C22" s="177" t="s">
        <v>236</v>
      </c>
      <c r="D22" s="213">
        <f t="shared" si="0"/>
        <v>0</v>
      </c>
      <c r="E22" s="144"/>
      <c r="F22" s="144"/>
      <c r="G22" s="144"/>
      <c r="H22" s="144"/>
      <c r="I22" s="144"/>
      <c r="J22" s="348"/>
      <c r="K22" s="144"/>
      <c r="L22" s="144"/>
      <c r="M22" s="144"/>
      <c r="N22" s="214"/>
      <c r="O22" s="302"/>
      <c r="P22" s="148"/>
      <c r="Q22" s="147"/>
      <c r="R22" s="147"/>
      <c r="S22" s="147"/>
      <c r="T22" s="147"/>
      <c r="U22" s="147"/>
      <c r="V22" s="231"/>
      <c r="W22" s="257">
        <f t="shared" si="1"/>
      </c>
      <c r="X22" s="257">
        <f t="shared" si="2"/>
      </c>
      <c r="Y22" s="257">
        <f t="shared" si="3"/>
      </c>
      <c r="Z22" s="257">
        <f t="shared" si="4"/>
      </c>
      <c r="AA22" s="257">
        <f t="shared" si="5"/>
      </c>
    </row>
    <row r="23" spans="2:27" ht="15.75">
      <c r="B23" s="221">
        <v>12</v>
      </c>
      <c r="C23" s="177" t="s">
        <v>237</v>
      </c>
      <c r="D23" s="213">
        <f t="shared" si="0"/>
        <v>0</v>
      </c>
      <c r="E23" s="150"/>
      <c r="F23" s="150"/>
      <c r="G23" s="150"/>
      <c r="H23" s="150"/>
      <c r="I23" s="150"/>
      <c r="J23" s="348"/>
      <c r="K23" s="150"/>
      <c r="L23" s="150"/>
      <c r="M23" s="150"/>
      <c r="N23" s="215"/>
      <c r="O23" s="302"/>
      <c r="P23" s="148"/>
      <c r="Q23" s="147"/>
      <c r="R23" s="147"/>
      <c r="S23" s="147"/>
      <c r="T23" s="147"/>
      <c r="U23" s="147"/>
      <c r="V23" s="231"/>
      <c r="W23" s="257">
        <f t="shared" si="1"/>
      </c>
      <c r="X23" s="257">
        <f t="shared" si="2"/>
      </c>
      <c r="Y23" s="257">
        <f t="shared" si="3"/>
      </c>
      <c r="Z23" s="257">
        <f t="shared" si="4"/>
      </c>
      <c r="AA23" s="257">
        <f t="shared" si="5"/>
      </c>
    </row>
    <row r="24" spans="2:27" ht="19.5" customHeight="1">
      <c r="B24" s="221"/>
      <c r="C24" s="224" t="s">
        <v>8</v>
      </c>
      <c r="D24" s="216">
        <f>E24+G24+H24+J24</f>
        <v>34</v>
      </c>
      <c r="E24" s="151">
        <v>32</v>
      </c>
      <c r="F24" s="151">
        <v>19</v>
      </c>
      <c r="G24" s="151">
        <v>2</v>
      </c>
      <c r="H24" s="151"/>
      <c r="I24" s="151"/>
      <c r="J24" s="351"/>
      <c r="K24" s="151"/>
      <c r="L24" s="151"/>
      <c r="M24" s="151">
        <v>34</v>
      </c>
      <c r="N24" s="217"/>
      <c r="O24" s="303"/>
      <c r="P24" s="152">
        <f>SUM(P12:P23)</f>
        <v>0</v>
      </c>
      <c r="Q24" s="355">
        <v>34</v>
      </c>
      <c r="R24" s="152">
        <f>SUM(R12:R23)</f>
        <v>49277</v>
      </c>
      <c r="S24" s="153"/>
      <c r="T24" s="152">
        <f>SUM(T12:T23)</f>
        <v>0</v>
      </c>
      <c r="U24" s="153"/>
      <c r="V24" s="234">
        <f>SUM(V12:V23)</f>
        <v>0</v>
      </c>
      <c r="W24" s="257">
        <f t="shared" si="1"/>
      </c>
      <c r="X24" s="257">
        <f t="shared" si="2"/>
      </c>
      <c r="Y24" s="257">
        <f t="shared" si="3"/>
      </c>
      <c r="Z24" s="257">
        <f t="shared" si="4"/>
      </c>
      <c r="AA24" s="257">
        <f t="shared" si="5"/>
      </c>
    </row>
    <row r="25" spans="2:27" ht="15" customHeight="1">
      <c r="B25" s="542" t="s">
        <v>174</v>
      </c>
      <c r="C25" s="543"/>
      <c r="D25" s="211"/>
      <c r="E25" s="178"/>
      <c r="F25" s="178"/>
      <c r="G25" s="178"/>
      <c r="H25" s="178"/>
      <c r="I25" s="178"/>
      <c r="J25" s="178"/>
      <c r="K25" s="178"/>
      <c r="L25" s="178"/>
      <c r="M25" s="178"/>
      <c r="N25" s="212"/>
      <c r="O25" s="178"/>
      <c r="P25" s="178"/>
      <c r="Q25" s="178"/>
      <c r="R25" s="178"/>
      <c r="S25" s="178"/>
      <c r="T25" s="178"/>
      <c r="U25" s="178"/>
      <c r="V25" s="212"/>
      <c r="W25" s="257">
        <f t="shared" si="1"/>
      </c>
      <c r="X25" s="257">
        <f t="shared" si="2"/>
      </c>
      <c r="Y25" s="257">
        <f t="shared" si="3"/>
      </c>
      <c r="Z25" s="257">
        <f t="shared" si="4"/>
      </c>
      <c r="AA25" s="257">
        <f t="shared" si="5"/>
      </c>
    </row>
    <row r="26" spans="2:27" ht="31.5" customHeight="1">
      <c r="B26" s="225">
        <v>1</v>
      </c>
      <c r="C26" s="172" t="s">
        <v>205</v>
      </c>
      <c r="D26" s="213">
        <f aca="true" t="shared" si="6" ref="D26:D36">E26+G26+H26+J26</f>
        <v>4</v>
      </c>
      <c r="E26" s="154">
        <v>4</v>
      </c>
      <c r="F26" s="154">
        <v>4</v>
      </c>
      <c r="G26" s="154"/>
      <c r="H26" s="154"/>
      <c r="I26" s="154"/>
      <c r="J26" s="349"/>
      <c r="K26" s="154"/>
      <c r="L26" s="154"/>
      <c r="M26" s="154">
        <v>4</v>
      </c>
      <c r="N26" s="218"/>
      <c r="O26" s="304"/>
      <c r="P26" s="155"/>
      <c r="Q26" s="156">
        <v>4</v>
      </c>
      <c r="R26" s="156">
        <v>4</v>
      </c>
      <c r="S26" s="156"/>
      <c r="T26" s="156"/>
      <c r="U26" s="156"/>
      <c r="V26" s="236"/>
      <c r="W26" s="257">
        <f t="shared" si="1"/>
      </c>
      <c r="X26" s="257">
        <f t="shared" si="2"/>
      </c>
      <c r="Y26" s="257">
        <f t="shared" si="3"/>
      </c>
      <c r="Z26" s="257">
        <f t="shared" si="4"/>
      </c>
      <c r="AA26" s="257">
        <f t="shared" si="5"/>
      </c>
    </row>
    <row r="27" spans="2:27" ht="28.5">
      <c r="B27" s="225">
        <v>2</v>
      </c>
      <c r="C27" s="172" t="s">
        <v>238</v>
      </c>
      <c r="D27" s="213">
        <f t="shared" si="6"/>
        <v>34</v>
      </c>
      <c r="E27" s="154">
        <v>32</v>
      </c>
      <c r="F27" s="154">
        <v>19</v>
      </c>
      <c r="G27" s="154">
        <v>2</v>
      </c>
      <c r="H27" s="154"/>
      <c r="I27" s="154"/>
      <c r="J27" s="349"/>
      <c r="K27" s="154"/>
      <c r="L27" s="154"/>
      <c r="M27" s="154">
        <v>34</v>
      </c>
      <c r="N27" s="218"/>
      <c r="O27" s="304"/>
      <c r="P27" s="155"/>
      <c r="Q27" s="156">
        <v>34</v>
      </c>
      <c r="R27" s="156">
        <v>348</v>
      </c>
      <c r="S27" s="156"/>
      <c r="T27" s="156"/>
      <c r="U27" s="156"/>
      <c r="V27" s="236"/>
      <c r="W27" s="257">
        <f t="shared" si="1"/>
      </c>
      <c r="X27" s="257">
        <f t="shared" si="2"/>
      </c>
      <c r="Y27" s="257">
        <f t="shared" si="3"/>
      </c>
      <c r="Z27" s="257">
        <f t="shared" si="4"/>
      </c>
      <c r="AA27" s="257">
        <f t="shared" si="5"/>
      </c>
    </row>
    <row r="28" spans="2:27" ht="18" customHeight="1">
      <c r="B28" s="225">
        <v>3</v>
      </c>
      <c r="C28" s="172" t="s">
        <v>239</v>
      </c>
      <c r="D28" s="213">
        <f t="shared" si="6"/>
        <v>34</v>
      </c>
      <c r="E28" s="154">
        <v>32</v>
      </c>
      <c r="F28" s="154">
        <v>19</v>
      </c>
      <c r="G28" s="154">
        <v>2</v>
      </c>
      <c r="H28" s="154"/>
      <c r="I28" s="154"/>
      <c r="J28" s="349"/>
      <c r="K28" s="154"/>
      <c r="L28" s="154"/>
      <c r="M28" s="154">
        <v>34</v>
      </c>
      <c r="N28" s="218"/>
      <c r="O28" s="304"/>
      <c r="P28" s="155"/>
      <c r="Q28" s="156">
        <v>34</v>
      </c>
      <c r="R28" s="156">
        <v>916</v>
      </c>
      <c r="S28" s="156"/>
      <c r="T28" s="156"/>
      <c r="U28" s="156"/>
      <c r="V28" s="236"/>
      <c r="W28" s="257">
        <f t="shared" si="1"/>
      </c>
      <c r="X28" s="257">
        <f t="shared" si="2"/>
      </c>
      <c r="Y28" s="257">
        <f t="shared" si="3"/>
      </c>
      <c r="Z28" s="257">
        <f t="shared" si="4"/>
      </c>
      <c r="AA28" s="257">
        <f t="shared" si="5"/>
      </c>
    </row>
    <row r="29" spans="2:27" ht="18" customHeight="1">
      <c r="B29" s="225">
        <v>4</v>
      </c>
      <c r="C29" s="172" t="s">
        <v>208</v>
      </c>
      <c r="D29" s="213">
        <f t="shared" si="6"/>
        <v>34</v>
      </c>
      <c r="E29" s="154">
        <v>32</v>
      </c>
      <c r="F29" s="154">
        <v>19</v>
      </c>
      <c r="G29" s="154">
        <v>2</v>
      </c>
      <c r="H29" s="154"/>
      <c r="I29" s="154"/>
      <c r="J29" s="349"/>
      <c r="K29" s="154"/>
      <c r="L29" s="154"/>
      <c r="M29" s="154">
        <v>34</v>
      </c>
      <c r="N29" s="218"/>
      <c r="O29" s="304"/>
      <c r="P29" s="155"/>
      <c r="Q29" s="156">
        <v>34</v>
      </c>
      <c r="R29" s="156">
        <v>11019</v>
      </c>
      <c r="S29" s="156"/>
      <c r="T29" s="156"/>
      <c r="U29" s="156"/>
      <c r="V29" s="236"/>
      <c r="W29" s="257">
        <f t="shared" si="1"/>
      </c>
      <c r="X29" s="257">
        <f t="shared" si="2"/>
      </c>
      <c r="Y29" s="257">
        <f t="shared" si="3"/>
      </c>
      <c r="Z29" s="257">
        <f t="shared" si="4"/>
      </c>
      <c r="AA29" s="257">
        <f t="shared" si="5"/>
      </c>
    </row>
    <row r="30" spans="2:27" ht="18" customHeight="1">
      <c r="B30" s="225">
        <v>5</v>
      </c>
      <c r="C30" s="172" t="s">
        <v>209</v>
      </c>
      <c r="D30" s="213">
        <f t="shared" si="6"/>
        <v>34</v>
      </c>
      <c r="E30" s="154">
        <v>32</v>
      </c>
      <c r="F30" s="154">
        <v>19</v>
      </c>
      <c r="G30" s="154">
        <v>2</v>
      </c>
      <c r="H30" s="154"/>
      <c r="I30" s="154"/>
      <c r="J30" s="349"/>
      <c r="K30" s="154"/>
      <c r="L30" s="154"/>
      <c r="M30" s="154">
        <v>34</v>
      </c>
      <c r="N30" s="218"/>
      <c r="O30" s="304"/>
      <c r="P30" s="155"/>
      <c r="Q30" s="156">
        <v>34</v>
      </c>
      <c r="R30" s="156">
        <v>1049</v>
      </c>
      <c r="S30" s="156"/>
      <c r="T30" s="156"/>
      <c r="U30" s="156"/>
      <c r="V30" s="236"/>
      <c r="W30" s="257">
        <f t="shared" si="1"/>
      </c>
      <c r="X30" s="257">
        <f t="shared" si="2"/>
      </c>
      <c r="Y30" s="257">
        <f t="shared" si="3"/>
      </c>
      <c r="Z30" s="257">
        <f t="shared" si="4"/>
      </c>
      <c r="AA30" s="257">
        <f t="shared" si="5"/>
      </c>
    </row>
    <row r="31" spans="2:27" ht="28.5">
      <c r="B31" s="225">
        <v>6</v>
      </c>
      <c r="C31" s="172" t="s">
        <v>211</v>
      </c>
      <c r="D31" s="213">
        <f t="shared" si="6"/>
        <v>34</v>
      </c>
      <c r="E31" s="154">
        <v>32</v>
      </c>
      <c r="F31" s="154">
        <v>19</v>
      </c>
      <c r="G31" s="154">
        <v>2</v>
      </c>
      <c r="H31" s="154"/>
      <c r="I31" s="154"/>
      <c r="J31" s="349"/>
      <c r="K31" s="154"/>
      <c r="L31" s="154"/>
      <c r="M31" s="154">
        <v>34</v>
      </c>
      <c r="N31" s="218"/>
      <c r="O31" s="304"/>
      <c r="P31" s="155"/>
      <c r="Q31" s="156">
        <v>34</v>
      </c>
      <c r="R31" s="156">
        <v>10860</v>
      </c>
      <c r="S31" s="156"/>
      <c r="T31" s="156"/>
      <c r="U31" s="156"/>
      <c r="V31" s="236"/>
      <c r="W31" s="257">
        <f t="shared" si="1"/>
      </c>
      <c r="X31" s="257">
        <f t="shared" si="2"/>
      </c>
      <c r="Y31" s="257">
        <f t="shared" si="3"/>
      </c>
      <c r="Z31" s="257">
        <f t="shared" si="4"/>
      </c>
      <c r="AA31" s="257">
        <f t="shared" si="5"/>
      </c>
    </row>
    <row r="32" spans="2:27" ht="15.75">
      <c r="B32" s="225">
        <v>7</v>
      </c>
      <c r="C32" s="172" t="s">
        <v>240</v>
      </c>
      <c r="D32" s="213">
        <f t="shared" si="6"/>
        <v>1</v>
      </c>
      <c r="E32" s="154">
        <v>1</v>
      </c>
      <c r="F32" s="154">
        <v>1</v>
      </c>
      <c r="G32" s="154"/>
      <c r="H32" s="154"/>
      <c r="I32" s="154"/>
      <c r="J32" s="349"/>
      <c r="K32" s="154"/>
      <c r="L32" s="154"/>
      <c r="M32" s="154">
        <v>1</v>
      </c>
      <c r="N32" s="218"/>
      <c r="O32" s="304"/>
      <c r="P32" s="155"/>
      <c r="Q32" s="156">
        <v>1</v>
      </c>
      <c r="R32" s="156">
        <v>370</v>
      </c>
      <c r="S32" s="156"/>
      <c r="T32" s="156"/>
      <c r="U32" s="156"/>
      <c r="V32" s="236"/>
      <c r="W32" s="257">
        <f t="shared" si="1"/>
      </c>
      <c r="X32" s="257">
        <f t="shared" si="2"/>
      </c>
      <c r="Y32" s="257">
        <f t="shared" si="3"/>
      </c>
      <c r="Z32" s="257">
        <f t="shared" si="4"/>
      </c>
      <c r="AA32" s="257">
        <f t="shared" si="5"/>
      </c>
    </row>
    <row r="33" spans="2:27" ht="28.5">
      <c r="B33" s="225">
        <v>8</v>
      </c>
      <c r="C33" s="172" t="s">
        <v>241</v>
      </c>
      <c r="D33" s="213">
        <f t="shared" si="6"/>
        <v>0</v>
      </c>
      <c r="E33" s="154"/>
      <c r="F33" s="154"/>
      <c r="G33" s="154"/>
      <c r="H33" s="154"/>
      <c r="I33" s="154"/>
      <c r="J33" s="349"/>
      <c r="K33" s="154"/>
      <c r="L33" s="154"/>
      <c r="M33" s="154"/>
      <c r="N33" s="218"/>
      <c r="O33" s="304"/>
      <c r="P33" s="155"/>
      <c r="Q33" s="156"/>
      <c r="R33" s="156"/>
      <c r="S33" s="156"/>
      <c r="T33" s="156"/>
      <c r="U33" s="156"/>
      <c r="V33" s="236"/>
      <c r="W33" s="257">
        <f t="shared" si="1"/>
      </c>
      <c r="X33" s="257">
        <f t="shared" si="2"/>
      </c>
      <c r="Y33" s="257">
        <f t="shared" si="3"/>
      </c>
      <c r="Z33" s="257">
        <f t="shared" si="4"/>
      </c>
      <c r="AA33" s="257">
        <f t="shared" si="5"/>
      </c>
    </row>
    <row r="34" spans="2:27" ht="15.75">
      <c r="B34" s="225">
        <v>9</v>
      </c>
      <c r="C34" s="172" t="s">
        <v>242</v>
      </c>
      <c r="D34" s="213">
        <f t="shared" si="6"/>
        <v>1</v>
      </c>
      <c r="E34" s="154">
        <v>1</v>
      </c>
      <c r="F34" s="154">
        <v>1</v>
      </c>
      <c r="G34" s="154"/>
      <c r="H34" s="154"/>
      <c r="I34" s="154"/>
      <c r="J34" s="349"/>
      <c r="K34" s="154"/>
      <c r="L34" s="154"/>
      <c r="M34" s="154">
        <v>1</v>
      </c>
      <c r="N34" s="218"/>
      <c r="O34" s="304"/>
      <c r="P34" s="155"/>
      <c r="Q34" s="156">
        <v>1</v>
      </c>
      <c r="R34" s="156">
        <v>1</v>
      </c>
      <c r="S34" s="156"/>
      <c r="T34" s="156"/>
      <c r="U34" s="156"/>
      <c r="V34" s="236"/>
      <c r="W34" s="257">
        <f t="shared" si="1"/>
      </c>
      <c r="X34" s="257">
        <f t="shared" si="2"/>
      </c>
      <c r="Y34" s="257">
        <f t="shared" si="3"/>
      </c>
      <c r="Z34" s="257">
        <f t="shared" si="4"/>
      </c>
      <c r="AA34" s="257">
        <f t="shared" si="5"/>
      </c>
    </row>
    <row r="35" spans="2:27" ht="15.75">
      <c r="B35" s="225">
        <v>10</v>
      </c>
      <c r="C35" s="172" t="s">
        <v>177</v>
      </c>
      <c r="D35" s="213">
        <f t="shared" si="6"/>
        <v>0</v>
      </c>
      <c r="E35" s="154"/>
      <c r="F35" s="154"/>
      <c r="G35" s="154"/>
      <c r="H35" s="154"/>
      <c r="I35" s="154"/>
      <c r="J35" s="349"/>
      <c r="K35" s="154"/>
      <c r="L35" s="154"/>
      <c r="M35" s="154"/>
      <c r="N35" s="218"/>
      <c r="O35" s="304"/>
      <c r="P35" s="155"/>
      <c r="Q35" s="156"/>
      <c r="R35" s="156"/>
      <c r="S35" s="156"/>
      <c r="T35" s="156"/>
      <c r="U35" s="156"/>
      <c r="V35" s="236"/>
      <c r="W35" s="257">
        <f t="shared" si="1"/>
      </c>
      <c r="X35" s="257">
        <f t="shared" si="2"/>
      </c>
      <c r="Y35" s="257">
        <f t="shared" si="3"/>
      </c>
      <c r="Z35" s="257">
        <f t="shared" si="4"/>
      </c>
      <c r="AA35" s="257">
        <f t="shared" si="5"/>
      </c>
    </row>
    <row r="36" spans="2:27" ht="18" customHeight="1">
      <c r="B36" s="225">
        <v>11</v>
      </c>
      <c r="C36" s="172" t="s">
        <v>184</v>
      </c>
      <c r="D36" s="213">
        <f t="shared" si="6"/>
        <v>34</v>
      </c>
      <c r="E36" s="154">
        <v>32</v>
      </c>
      <c r="F36" s="154">
        <v>19</v>
      </c>
      <c r="G36" s="154">
        <v>2</v>
      </c>
      <c r="H36" s="154"/>
      <c r="I36" s="154"/>
      <c r="J36" s="349"/>
      <c r="K36" s="154"/>
      <c r="L36" s="154"/>
      <c r="M36" s="154">
        <v>34</v>
      </c>
      <c r="N36" s="218"/>
      <c r="O36" s="304"/>
      <c r="P36" s="155"/>
      <c r="Q36" s="156">
        <v>34</v>
      </c>
      <c r="R36" s="156">
        <v>690</v>
      </c>
      <c r="S36" s="156"/>
      <c r="T36" s="156"/>
      <c r="U36" s="156"/>
      <c r="V36" s="236"/>
      <c r="W36" s="257">
        <f t="shared" si="1"/>
      </c>
      <c r="X36" s="257">
        <f t="shared" si="2"/>
      </c>
      <c r="Y36" s="257">
        <f t="shared" si="3"/>
      </c>
      <c r="Z36" s="257">
        <f t="shared" si="4"/>
      </c>
      <c r="AA36" s="257">
        <f t="shared" si="5"/>
      </c>
    </row>
    <row r="37" spans="2:27" ht="20.25" customHeight="1">
      <c r="B37" s="221"/>
      <c r="C37" s="224" t="s">
        <v>8</v>
      </c>
      <c r="D37" s="216">
        <f>E37+G37+H37+J37</f>
        <v>34</v>
      </c>
      <c r="E37" s="151">
        <v>32</v>
      </c>
      <c r="F37" s="151">
        <v>19</v>
      </c>
      <c r="G37" s="151">
        <v>2</v>
      </c>
      <c r="H37" s="151"/>
      <c r="I37" s="151"/>
      <c r="J37" s="351"/>
      <c r="K37" s="151"/>
      <c r="L37" s="151"/>
      <c r="M37" s="151">
        <v>34</v>
      </c>
      <c r="N37" s="217"/>
      <c r="O37" s="303"/>
      <c r="P37" s="152">
        <f>SUM(P26:P36)</f>
        <v>0</v>
      </c>
      <c r="Q37" s="355">
        <v>34</v>
      </c>
      <c r="R37" s="152">
        <f>SUM(R26:R36)</f>
        <v>25257</v>
      </c>
      <c r="S37" s="153"/>
      <c r="T37" s="152">
        <f>SUM(T26:T36)</f>
        <v>0</v>
      </c>
      <c r="U37" s="153"/>
      <c r="V37" s="234">
        <f>SUM(V26:V36)</f>
        <v>0</v>
      </c>
      <c r="W37" s="257">
        <f t="shared" si="1"/>
      </c>
      <c r="X37" s="257">
        <f t="shared" si="2"/>
      </c>
      <c r="Y37" s="257">
        <f t="shared" si="3"/>
      </c>
      <c r="Z37" s="257">
        <f t="shared" si="4"/>
      </c>
      <c r="AA37" s="257">
        <f t="shared" si="5"/>
      </c>
    </row>
    <row r="38" spans="2:27" ht="17.25" customHeight="1">
      <c r="B38" s="542" t="s">
        <v>185</v>
      </c>
      <c r="C38" s="543"/>
      <c r="D38" s="211"/>
      <c r="E38" s="178"/>
      <c r="F38" s="178"/>
      <c r="G38" s="178"/>
      <c r="H38" s="178"/>
      <c r="I38" s="178"/>
      <c r="J38" s="178"/>
      <c r="K38" s="178"/>
      <c r="L38" s="178"/>
      <c r="M38" s="178"/>
      <c r="N38" s="212"/>
      <c r="O38" s="178"/>
      <c r="P38" s="178"/>
      <c r="Q38" s="178"/>
      <c r="R38" s="178"/>
      <c r="S38" s="178"/>
      <c r="T38" s="178"/>
      <c r="U38" s="178"/>
      <c r="V38" s="212"/>
      <c r="W38" s="257">
        <f t="shared" si="1"/>
      </c>
      <c r="X38" s="257">
        <f t="shared" si="2"/>
      </c>
      <c r="Y38" s="257">
        <f t="shared" si="3"/>
      </c>
      <c r="Z38" s="257">
        <f t="shared" si="4"/>
      </c>
      <c r="AA38" s="257">
        <f t="shared" si="5"/>
      </c>
    </row>
    <row r="39" spans="2:27" ht="42.75">
      <c r="B39" s="225">
        <v>1</v>
      </c>
      <c r="C39" s="172" t="s">
        <v>243</v>
      </c>
      <c r="D39" s="213">
        <f>E39+G39+H39+J39</f>
        <v>34</v>
      </c>
      <c r="E39" s="154">
        <v>32</v>
      </c>
      <c r="F39" s="154">
        <v>19</v>
      </c>
      <c r="G39" s="154">
        <v>2</v>
      </c>
      <c r="H39" s="154"/>
      <c r="I39" s="154"/>
      <c r="J39" s="349"/>
      <c r="K39" s="154"/>
      <c r="L39" s="154"/>
      <c r="M39" s="154">
        <v>34</v>
      </c>
      <c r="N39" s="218"/>
      <c r="O39" s="304"/>
      <c r="P39" s="155"/>
      <c r="Q39" s="156">
        <v>34</v>
      </c>
      <c r="R39" s="156">
        <v>1037</v>
      </c>
      <c r="S39" s="156"/>
      <c r="T39" s="156"/>
      <c r="U39" s="156"/>
      <c r="V39" s="236"/>
      <c r="W39" s="257">
        <f t="shared" si="1"/>
      </c>
      <c r="X39" s="257">
        <f t="shared" si="2"/>
      </c>
      <c r="Y39" s="257">
        <f t="shared" si="3"/>
      </c>
      <c r="Z39" s="257">
        <f t="shared" si="4"/>
      </c>
      <c r="AA39" s="257">
        <f t="shared" si="5"/>
      </c>
    </row>
    <row r="40" spans="2:27" ht="28.5">
      <c r="B40" s="225">
        <v>2</v>
      </c>
      <c r="C40" s="172" t="s">
        <v>212</v>
      </c>
      <c r="D40" s="213">
        <f>E40+G40+H40+J40</f>
        <v>0</v>
      </c>
      <c r="E40" s="154"/>
      <c r="F40" s="154"/>
      <c r="G40" s="154"/>
      <c r="H40" s="154"/>
      <c r="I40" s="154"/>
      <c r="J40" s="349"/>
      <c r="K40" s="154"/>
      <c r="L40" s="154"/>
      <c r="M40" s="154"/>
      <c r="N40" s="218"/>
      <c r="O40" s="304"/>
      <c r="P40" s="155"/>
      <c r="Q40" s="156"/>
      <c r="R40" s="156"/>
      <c r="S40" s="156"/>
      <c r="T40" s="156"/>
      <c r="U40" s="156"/>
      <c r="V40" s="236"/>
      <c r="W40" s="257">
        <f t="shared" si="1"/>
      </c>
      <c r="X40" s="257">
        <f t="shared" si="2"/>
      </c>
      <c r="Y40" s="257">
        <f t="shared" si="3"/>
      </c>
      <c r="Z40" s="257">
        <f t="shared" si="4"/>
      </c>
      <c r="AA40" s="257">
        <f t="shared" si="5"/>
      </c>
    </row>
    <row r="41" spans="2:27" ht="15.75">
      <c r="B41" s="225">
        <v>3</v>
      </c>
      <c r="C41" s="172" t="s">
        <v>244</v>
      </c>
      <c r="D41" s="213">
        <f>E41+G41+H41+J41</f>
        <v>33</v>
      </c>
      <c r="E41" s="154">
        <v>31</v>
      </c>
      <c r="F41" s="154">
        <v>17</v>
      </c>
      <c r="G41" s="154">
        <v>2</v>
      </c>
      <c r="H41" s="154"/>
      <c r="I41" s="154"/>
      <c r="J41" s="349"/>
      <c r="K41" s="154"/>
      <c r="L41" s="154"/>
      <c r="M41" s="154">
        <v>33</v>
      </c>
      <c r="N41" s="218"/>
      <c r="O41" s="304"/>
      <c r="P41" s="155"/>
      <c r="Q41" s="156">
        <v>33</v>
      </c>
      <c r="R41" s="156">
        <v>358</v>
      </c>
      <c r="S41" s="156"/>
      <c r="T41" s="156"/>
      <c r="U41" s="156"/>
      <c r="V41" s="236"/>
      <c r="W41" s="257">
        <f t="shared" si="1"/>
      </c>
      <c r="X41" s="257">
        <f t="shared" si="2"/>
      </c>
      <c r="Y41" s="257">
        <f t="shared" si="3"/>
      </c>
      <c r="Z41" s="257">
        <f t="shared" si="4"/>
      </c>
      <c r="AA41" s="257">
        <f t="shared" si="5"/>
      </c>
    </row>
    <row r="42" spans="2:27" ht="28.5">
      <c r="B42" s="225">
        <v>4</v>
      </c>
      <c r="C42" s="172" t="s">
        <v>245</v>
      </c>
      <c r="D42" s="213">
        <f>E42+G42+H42+J42</f>
        <v>0</v>
      </c>
      <c r="E42" s="154"/>
      <c r="F42" s="154"/>
      <c r="G42" s="154"/>
      <c r="H42" s="154"/>
      <c r="I42" s="154"/>
      <c r="J42" s="349"/>
      <c r="K42" s="154"/>
      <c r="L42" s="154"/>
      <c r="M42" s="154"/>
      <c r="N42" s="218"/>
      <c r="O42" s="304"/>
      <c r="P42" s="155"/>
      <c r="Q42" s="156"/>
      <c r="R42" s="156"/>
      <c r="S42" s="156"/>
      <c r="T42" s="156"/>
      <c r="U42" s="156"/>
      <c r="V42" s="236"/>
      <c r="W42" s="257">
        <f t="shared" si="1"/>
      </c>
      <c r="X42" s="257">
        <f t="shared" si="2"/>
      </c>
      <c r="Y42" s="257">
        <f t="shared" si="3"/>
      </c>
      <c r="Z42" s="257">
        <f t="shared" si="4"/>
      </c>
      <c r="AA42" s="257">
        <f t="shared" si="5"/>
      </c>
    </row>
    <row r="43" spans="2:27" ht="19.5" customHeight="1">
      <c r="B43" s="221"/>
      <c r="C43" s="224" t="s">
        <v>8</v>
      </c>
      <c r="D43" s="216">
        <f>E43+G43+H43+J43</f>
        <v>34</v>
      </c>
      <c r="E43" s="151">
        <v>32</v>
      </c>
      <c r="F43" s="151">
        <v>19</v>
      </c>
      <c r="G43" s="151">
        <v>2</v>
      </c>
      <c r="H43" s="151"/>
      <c r="I43" s="151"/>
      <c r="J43" s="351"/>
      <c r="K43" s="151"/>
      <c r="L43" s="151"/>
      <c r="M43" s="151">
        <v>34</v>
      </c>
      <c r="N43" s="217"/>
      <c r="O43" s="303"/>
      <c r="P43" s="152">
        <f>SUM(P39:P42)</f>
        <v>0</v>
      </c>
      <c r="Q43" s="355">
        <v>34</v>
      </c>
      <c r="R43" s="152">
        <f>SUM(R39:R42)</f>
        <v>1395</v>
      </c>
      <c r="S43" s="153"/>
      <c r="T43" s="152">
        <f>SUM(T39:T42)</f>
        <v>0</v>
      </c>
      <c r="U43" s="153"/>
      <c r="V43" s="234">
        <f>SUM(V39:V42)</f>
        <v>0</v>
      </c>
      <c r="W43" s="257">
        <f t="shared" si="1"/>
      </c>
      <c r="X43" s="257">
        <f t="shared" si="2"/>
      </c>
      <c r="Y43" s="257">
        <f t="shared" si="3"/>
      </c>
      <c r="Z43" s="257">
        <f t="shared" si="4"/>
      </c>
      <c r="AA43" s="257">
        <f t="shared" si="5"/>
      </c>
    </row>
    <row r="44" spans="2:27" ht="17.25" customHeight="1">
      <c r="B44" s="542" t="s">
        <v>214</v>
      </c>
      <c r="C44" s="543"/>
      <c r="D44" s="211"/>
      <c r="E44" s="178"/>
      <c r="F44" s="178"/>
      <c r="G44" s="178"/>
      <c r="H44" s="178"/>
      <c r="I44" s="178"/>
      <c r="J44" s="178"/>
      <c r="K44" s="178"/>
      <c r="L44" s="178"/>
      <c r="M44" s="178"/>
      <c r="N44" s="212"/>
      <c r="O44" s="178"/>
      <c r="P44" s="178"/>
      <c r="Q44" s="178"/>
      <c r="R44" s="178"/>
      <c r="S44" s="178"/>
      <c r="T44" s="178"/>
      <c r="U44" s="178"/>
      <c r="V44" s="212"/>
      <c r="W44" s="257">
        <f t="shared" si="1"/>
      </c>
      <c r="X44" s="257">
        <f t="shared" si="2"/>
      </c>
      <c r="Y44" s="257">
        <f t="shared" si="3"/>
      </c>
      <c r="Z44" s="257">
        <f t="shared" si="4"/>
      </c>
      <c r="AA44" s="257">
        <f t="shared" si="5"/>
      </c>
    </row>
    <row r="45" spans="2:27" ht="15.75">
      <c r="B45" s="225">
        <v>1</v>
      </c>
      <c r="C45" s="169" t="s">
        <v>215</v>
      </c>
      <c r="D45" s="213">
        <f>E45+G45+H45+J45</f>
        <v>34</v>
      </c>
      <c r="E45" s="154">
        <v>32</v>
      </c>
      <c r="F45" s="154">
        <v>19</v>
      </c>
      <c r="G45" s="154">
        <v>2</v>
      </c>
      <c r="H45" s="154"/>
      <c r="I45" s="154"/>
      <c r="J45" s="349"/>
      <c r="K45" s="154"/>
      <c r="L45" s="154"/>
      <c r="M45" s="154">
        <v>34</v>
      </c>
      <c r="N45" s="218"/>
      <c r="O45" s="304"/>
      <c r="P45" s="155"/>
      <c r="Q45" s="156">
        <v>34</v>
      </c>
      <c r="R45" s="156">
        <v>692</v>
      </c>
      <c r="S45" s="156"/>
      <c r="T45" s="156"/>
      <c r="U45" s="156"/>
      <c r="V45" s="236"/>
      <c r="W45" s="257">
        <f t="shared" si="1"/>
      </c>
      <c r="X45" s="257">
        <f t="shared" si="2"/>
      </c>
      <c r="Y45" s="257">
        <f t="shared" si="3"/>
      </c>
      <c r="Z45" s="257">
        <f t="shared" si="4"/>
      </c>
      <c r="AA45" s="257">
        <f t="shared" si="5"/>
      </c>
    </row>
    <row r="46" spans="2:27" ht="29.25">
      <c r="B46" s="225">
        <v>2</v>
      </c>
      <c r="C46" s="169" t="s">
        <v>216</v>
      </c>
      <c r="D46" s="213">
        <f>E46+G46+H46+J46</f>
        <v>0</v>
      </c>
      <c r="E46" s="154"/>
      <c r="F46" s="154"/>
      <c r="G46" s="154"/>
      <c r="H46" s="154"/>
      <c r="I46" s="154"/>
      <c r="J46" s="349"/>
      <c r="K46" s="154"/>
      <c r="L46" s="154"/>
      <c r="M46" s="154"/>
      <c r="N46" s="218"/>
      <c r="O46" s="304"/>
      <c r="P46" s="155"/>
      <c r="Q46" s="156"/>
      <c r="R46" s="156"/>
      <c r="S46" s="156"/>
      <c r="T46" s="156"/>
      <c r="U46" s="156"/>
      <c r="V46" s="236"/>
      <c r="W46" s="257">
        <f t="shared" si="1"/>
      </c>
      <c r="X46" s="257">
        <f t="shared" si="2"/>
      </c>
      <c r="Y46" s="257">
        <f t="shared" si="3"/>
      </c>
      <c r="Z46" s="257">
        <f t="shared" si="4"/>
      </c>
      <c r="AA46" s="257">
        <f t="shared" si="5"/>
      </c>
    </row>
    <row r="47" spans="2:27" ht="18" customHeight="1">
      <c r="B47" s="225">
        <v>3</v>
      </c>
      <c r="C47" s="169" t="s">
        <v>218</v>
      </c>
      <c r="D47" s="213">
        <f>E47+G47+H47+J47</f>
        <v>0</v>
      </c>
      <c r="E47" s="154"/>
      <c r="F47" s="154"/>
      <c r="G47" s="154"/>
      <c r="H47" s="154"/>
      <c r="I47" s="154"/>
      <c r="J47" s="349"/>
      <c r="K47" s="154"/>
      <c r="L47" s="154"/>
      <c r="M47" s="154"/>
      <c r="N47" s="218"/>
      <c r="O47" s="304"/>
      <c r="P47" s="155"/>
      <c r="Q47" s="156"/>
      <c r="R47" s="156"/>
      <c r="S47" s="156"/>
      <c r="T47" s="156"/>
      <c r="U47" s="156"/>
      <c r="V47" s="236"/>
      <c r="W47" s="257">
        <f t="shared" si="1"/>
      </c>
      <c r="X47" s="257">
        <f t="shared" si="2"/>
      </c>
      <c r="Y47" s="257">
        <f t="shared" si="3"/>
      </c>
      <c r="Z47" s="257">
        <f t="shared" si="4"/>
      </c>
      <c r="AA47" s="257">
        <f t="shared" si="5"/>
      </c>
    </row>
    <row r="48" spans="2:27" ht="15.75">
      <c r="B48" s="225">
        <v>4</v>
      </c>
      <c r="C48" s="169" t="s">
        <v>217</v>
      </c>
      <c r="D48" s="213">
        <f>E48+G48+H48+J48</f>
        <v>0</v>
      </c>
      <c r="E48" s="296"/>
      <c r="F48" s="296"/>
      <c r="G48" s="296"/>
      <c r="H48" s="296"/>
      <c r="I48" s="296"/>
      <c r="J48" s="349"/>
      <c r="K48" s="154"/>
      <c r="L48" s="154"/>
      <c r="M48" s="154"/>
      <c r="N48" s="218"/>
      <c r="O48" s="304"/>
      <c r="P48" s="155"/>
      <c r="Q48" s="156"/>
      <c r="R48" s="156"/>
      <c r="S48" s="156"/>
      <c r="T48" s="156"/>
      <c r="U48" s="156"/>
      <c r="V48" s="236"/>
      <c r="W48" s="257">
        <f t="shared" si="1"/>
      </c>
      <c r="X48" s="257">
        <f t="shared" si="2"/>
      </c>
      <c r="Y48" s="257">
        <f t="shared" si="3"/>
      </c>
      <c r="Z48" s="257">
        <f t="shared" si="4"/>
      </c>
      <c r="AA48" s="257">
        <f t="shared" si="5"/>
      </c>
    </row>
    <row r="49" spans="2:27" ht="19.5" customHeight="1">
      <c r="B49" s="221"/>
      <c r="C49" s="224" t="s">
        <v>8</v>
      </c>
      <c r="D49" s="216">
        <f>E49+G49+H49+J49</f>
        <v>34</v>
      </c>
      <c r="E49" s="151">
        <v>32</v>
      </c>
      <c r="F49" s="151">
        <v>19</v>
      </c>
      <c r="G49" s="151">
        <v>2</v>
      </c>
      <c r="H49" s="151"/>
      <c r="I49" s="151"/>
      <c r="J49" s="351"/>
      <c r="K49" s="151"/>
      <c r="L49" s="151"/>
      <c r="M49" s="151">
        <v>34</v>
      </c>
      <c r="N49" s="217"/>
      <c r="O49" s="303"/>
      <c r="P49" s="152">
        <f>SUM(P45:P48)</f>
        <v>0</v>
      </c>
      <c r="Q49" s="355">
        <v>34</v>
      </c>
      <c r="R49" s="152">
        <f>SUM(R45:R48)</f>
        <v>692</v>
      </c>
      <c r="S49" s="153"/>
      <c r="T49" s="152">
        <f>SUM(T45:T48)</f>
        <v>0</v>
      </c>
      <c r="U49" s="153"/>
      <c r="V49" s="234">
        <f>SUM(V45:V48)</f>
        <v>0</v>
      </c>
      <c r="W49" s="257">
        <f t="shared" si="1"/>
      </c>
      <c r="X49" s="257">
        <f t="shared" si="2"/>
      </c>
      <c r="Y49" s="257">
        <f t="shared" si="3"/>
      </c>
      <c r="Z49" s="257">
        <f t="shared" si="4"/>
      </c>
      <c r="AA49" s="257">
        <f t="shared" si="5"/>
      </c>
    </row>
    <row r="50" spans="2:27" ht="17.25" customHeight="1">
      <c r="B50" s="542" t="s">
        <v>220</v>
      </c>
      <c r="C50" s="543"/>
      <c r="D50" s="211"/>
      <c r="E50" s="178"/>
      <c r="F50" s="178"/>
      <c r="G50" s="178"/>
      <c r="H50" s="178"/>
      <c r="I50" s="178"/>
      <c r="J50" s="178"/>
      <c r="K50" s="178"/>
      <c r="L50" s="178"/>
      <c r="M50" s="178"/>
      <c r="N50" s="212"/>
      <c r="O50" s="178"/>
      <c r="P50" s="178"/>
      <c r="Q50" s="178"/>
      <c r="R50" s="178"/>
      <c r="S50" s="178"/>
      <c r="T50" s="178"/>
      <c r="U50" s="178"/>
      <c r="V50" s="212"/>
      <c r="W50" s="257">
        <f t="shared" si="1"/>
      </c>
      <c r="X50" s="257">
        <f t="shared" si="2"/>
      </c>
      <c r="Y50" s="257">
        <f t="shared" si="3"/>
      </c>
      <c r="Z50" s="257">
        <f t="shared" si="4"/>
      </c>
      <c r="AA50" s="257">
        <f t="shared" si="5"/>
      </c>
    </row>
    <row r="51" spans="2:27" ht="15.75">
      <c r="B51" s="225">
        <v>1</v>
      </c>
      <c r="C51" s="173" t="s">
        <v>221</v>
      </c>
      <c r="D51" s="213">
        <f>E51+G51+H51+J51</f>
        <v>10</v>
      </c>
      <c r="E51" s="154">
        <v>10</v>
      </c>
      <c r="F51" s="154"/>
      <c r="G51" s="154"/>
      <c r="H51" s="154"/>
      <c r="I51" s="296"/>
      <c r="J51" s="349"/>
      <c r="K51" s="154"/>
      <c r="L51" s="154"/>
      <c r="M51" s="154">
        <v>10</v>
      </c>
      <c r="N51" s="218"/>
      <c r="O51" s="304"/>
      <c r="P51" s="155"/>
      <c r="Q51" s="156">
        <v>10</v>
      </c>
      <c r="R51" s="156">
        <v>755</v>
      </c>
      <c r="S51" s="156"/>
      <c r="T51" s="156"/>
      <c r="U51" s="156"/>
      <c r="V51" s="236"/>
      <c r="W51" s="257">
        <f t="shared" si="1"/>
      </c>
      <c r="X51" s="257">
        <f t="shared" si="2"/>
      </c>
      <c r="Y51" s="257">
        <f t="shared" si="3"/>
      </c>
      <c r="Z51" s="257">
        <f t="shared" si="4"/>
      </c>
      <c r="AA51" s="257">
        <f t="shared" si="5"/>
      </c>
    </row>
    <row r="52" spans="2:27" ht="15.75">
      <c r="B52" s="225">
        <v>2</v>
      </c>
      <c r="C52" s="173" t="s">
        <v>223</v>
      </c>
      <c r="D52" s="213">
        <f>E52+G52+H52+J52</f>
        <v>0</v>
      </c>
      <c r="E52" s="296"/>
      <c r="F52" s="296"/>
      <c r="G52" s="296"/>
      <c r="H52" s="296"/>
      <c r="I52" s="296"/>
      <c r="J52" s="349"/>
      <c r="K52" s="154"/>
      <c r="L52" s="154"/>
      <c r="M52" s="154"/>
      <c r="N52" s="218"/>
      <c r="O52" s="304"/>
      <c r="P52" s="155"/>
      <c r="Q52" s="156"/>
      <c r="R52" s="156"/>
      <c r="S52" s="156"/>
      <c r="T52" s="156"/>
      <c r="U52" s="156"/>
      <c r="V52" s="236"/>
      <c r="W52" s="257">
        <f t="shared" si="1"/>
      </c>
      <c r="X52" s="257">
        <f t="shared" si="2"/>
      </c>
      <c r="Y52" s="257">
        <f t="shared" si="3"/>
      </c>
      <c r="Z52" s="257">
        <f t="shared" si="4"/>
      </c>
      <c r="AA52" s="257">
        <f t="shared" si="5"/>
      </c>
    </row>
    <row r="53" spans="2:27" ht="19.5" customHeight="1">
      <c r="B53" s="221"/>
      <c r="C53" s="224" t="s">
        <v>8</v>
      </c>
      <c r="D53" s="216">
        <f>E53+G53+H53+J53</f>
        <v>10</v>
      </c>
      <c r="E53" s="151">
        <v>10</v>
      </c>
      <c r="F53" s="151"/>
      <c r="G53" s="151"/>
      <c r="H53" s="151"/>
      <c r="I53" s="151"/>
      <c r="J53" s="351"/>
      <c r="K53" s="151"/>
      <c r="L53" s="151"/>
      <c r="M53" s="151">
        <v>10</v>
      </c>
      <c r="N53" s="217"/>
      <c r="O53" s="303"/>
      <c r="P53" s="152">
        <f>SUM(P51:P52)</f>
        <v>0</v>
      </c>
      <c r="Q53" s="355">
        <v>10</v>
      </c>
      <c r="R53" s="152">
        <f>SUM(R51:R52)</f>
        <v>755</v>
      </c>
      <c r="S53" s="153"/>
      <c r="T53" s="152">
        <f>SUM(T51:T52)</f>
        <v>0</v>
      </c>
      <c r="U53" s="153"/>
      <c r="V53" s="234">
        <f>SUM(V51:V52)</f>
        <v>0</v>
      </c>
      <c r="W53" s="257">
        <f t="shared" si="1"/>
      </c>
      <c r="X53" s="257">
        <f t="shared" si="2"/>
      </c>
      <c r="Y53" s="257">
        <f t="shared" si="3"/>
      </c>
      <c r="Z53" s="257">
        <f t="shared" si="4"/>
      </c>
      <c r="AA53" s="257">
        <f t="shared" si="5"/>
      </c>
    </row>
    <row r="54" spans="2:27" ht="18" customHeight="1">
      <c r="B54" s="542" t="s">
        <v>189</v>
      </c>
      <c r="C54" s="543"/>
      <c r="D54" s="211"/>
      <c r="E54" s="178"/>
      <c r="F54" s="178"/>
      <c r="G54" s="178"/>
      <c r="H54" s="178"/>
      <c r="I54" s="178"/>
      <c r="J54" s="178"/>
      <c r="K54" s="178"/>
      <c r="L54" s="178"/>
      <c r="M54" s="178"/>
      <c r="N54" s="212"/>
      <c r="O54" s="178"/>
      <c r="P54" s="178"/>
      <c r="Q54" s="178"/>
      <c r="R54" s="178"/>
      <c r="S54" s="178"/>
      <c r="T54" s="178"/>
      <c r="U54" s="178"/>
      <c r="V54" s="212"/>
      <c r="W54" s="257">
        <f t="shared" si="1"/>
      </c>
      <c r="X54" s="257">
        <f t="shared" si="2"/>
      </c>
      <c r="Y54" s="257">
        <f t="shared" si="3"/>
      </c>
      <c r="Z54" s="257">
        <f t="shared" si="4"/>
      </c>
      <c r="AA54" s="257">
        <f t="shared" si="5"/>
      </c>
    </row>
    <row r="55" spans="2:27" ht="28.5">
      <c r="B55" s="225">
        <v>1</v>
      </c>
      <c r="C55" s="149" t="s">
        <v>190</v>
      </c>
      <c r="D55" s="213">
        <f>E55+G55+H55+J55</f>
        <v>34</v>
      </c>
      <c r="E55" s="154">
        <v>32</v>
      </c>
      <c r="F55" s="154">
        <v>19</v>
      </c>
      <c r="G55" s="154">
        <v>2</v>
      </c>
      <c r="H55" s="154"/>
      <c r="I55" s="154"/>
      <c r="J55" s="349"/>
      <c r="K55" s="154"/>
      <c r="L55" s="154"/>
      <c r="M55" s="154">
        <v>34</v>
      </c>
      <c r="N55" s="218"/>
      <c r="O55" s="304"/>
      <c r="P55" s="155"/>
      <c r="Q55" s="155">
        <v>34</v>
      </c>
      <c r="R55" s="155">
        <v>690</v>
      </c>
      <c r="S55" s="155"/>
      <c r="T55" s="155"/>
      <c r="U55" s="155"/>
      <c r="V55" s="237"/>
      <c r="W55" s="257">
        <f t="shared" si="1"/>
      </c>
      <c r="X55" s="257">
        <f t="shared" si="2"/>
      </c>
      <c r="Y55" s="257">
        <f t="shared" si="3"/>
      </c>
      <c r="Z55" s="257">
        <f t="shared" si="4"/>
      </c>
      <c r="AA55" s="257">
        <f t="shared" si="5"/>
      </c>
    </row>
    <row r="56" spans="2:27" ht="28.5">
      <c r="B56" s="225">
        <v>2</v>
      </c>
      <c r="C56" s="149" t="s">
        <v>191</v>
      </c>
      <c r="D56" s="213">
        <f>E56+G56+H56+J56</f>
        <v>6</v>
      </c>
      <c r="E56" s="154">
        <v>6</v>
      </c>
      <c r="F56" s="154">
        <v>6</v>
      </c>
      <c r="G56" s="154"/>
      <c r="H56" s="154"/>
      <c r="I56" s="154"/>
      <c r="J56" s="349"/>
      <c r="K56" s="154"/>
      <c r="L56" s="154"/>
      <c r="M56" s="154">
        <v>6</v>
      </c>
      <c r="N56" s="218"/>
      <c r="O56" s="304"/>
      <c r="P56" s="155"/>
      <c r="Q56" s="155">
        <v>6</v>
      </c>
      <c r="R56" s="155">
        <v>36</v>
      </c>
      <c r="S56" s="155"/>
      <c r="T56" s="155"/>
      <c r="U56" s="155"/>
      <c r="V56" s="237"/>
      <c r="W56" s="257">
        <f t="shared" si="1"/>
      </c>
      <c r="X56" s="257">
        <f t="shared" si="2"/>
      </c>
      <c r="Y56" s="257">
        <f t="shared" si="3"/>
      </c>
      <c r="Z56" s="257">
        <f t="shared" si="4"/>
      </c>
      <c r="AA56" s="257">
        <f t="shared" si="5"/>
      </c>
    </row>
    <row r="57" spans="2:27" ht="31.5" customHeight="1">
      <c r="B57" s="225">
        <v>3</v>
      </c>
      <c r="C57" s="149" t="s">
        <v>192</v>
      </c>
      <c r="D57" s="213">
        <f>E57+G57+H57+J57</f>
        <v>0</v>
      </c>
      <c r="E57" s="154"/>
      <c r="F57" s="154"/>
      <c r="G57" s="154"/>
      <c r="H57" s="154"/>
      <c r="I57" s="154"/>
      <c r="J57" s="349"/>
      <c r="K57" s="154"/>
      <c r="L57" s="154"/>
      <c r="M57" s="154"/>
      <c r="N57" s="218"/>
      <c r="O57" s="304"/>
      <c r="P57" s="155"/>
      <c r="Q57" s="155"/>
      <c r="R57" s="155"/>
      <c r="S57" s="155"/>
      <c r="T57" s="155"/>
      <c r="U57" s="155"/>
      <c r="V57" s="237"/>
      <c r="W57" s="257">
        <f t="shared" si="1"/>
      </c>
      <c r="X57" s="257">
        <f t="shared" si="2"/>
      </c>
      <c r="Y57" s="257">
        <f t="shared" si="3"/>
      </c>
      <c r="Z57" s="257">
        <f t="shared" si="4"/>
      </c>
      <c r="AA57" s="257">
        <f t="shared" si="5"/>
      </c>
    </row>
    <row r="58" spans="2:27" ht="19.5" customHeight="1">
      <c r="B58" s="221"/>
      <c r="C58" s="224" t="s">
        <v>8</v>
      </c>
      <c r="D58" s="216">
        <f>E58+G58+H58+J58</f>
        <v>34</v>
      </c>
      <c r="E58" s="151">
        <v>32</v>
      </c>
      <c r="F58" s="151">
        <v>19</v>
      </c>
      <c r="G58" s="151">
        <v>2</v>
      </c>
      <c r="H58" s="151"/>
      <c r="I58" s="151"/>
      <c r="J58" s="351"/>
      <c r="K58" s="151"/>
      <c r="L58" s="151"/>
      <c r="M58" s="151">
        <v>34</v>
      </c>
      <c r="N58" s="217"/>
      <c r="O58" s="303"/>
      <c r="P58" s="152">
        <f>SUM(P55:P57)</f>
        <v>0</v>
      </c>
      <c r="Q58" s="355">
        <v>34</v>
      </c>
      <c r="R58" s="152">
        <f>SUM(R55:R57)</f>
        <v>726</v>
      </c>
      <c r="S58" s="153"/>
      <c r="T58" s="152">
        <f>SUM(T55:T57)</f>
        <v>0</v>
      </c>
      <c r="U58" s="153"/>
      <c r="V58" s="234">
        <f>SUM(V55:V57)</f>
        <v>0</v>
      </c>
      <c r="W58" s="257">
        <f t="shared" si="1"/>
      </c>
      <c r="X58" s="257">
        <f t="shared" si="2"/>
      </c>
      <c r="Y58" s="257">
        <f t="shared" si="3"/>
      </c>
      <c r="Z58" s="257">
        <f t="shared" si="4"/>
      </c>
      <c r="AA58" s="257">
        <f t="shared" si="5"/>
      </c>
    </row>
    <row r="59" spans="2:27" ht="18" customHeight="1">
      <c r="B59" s="542" t="s">
        <v>259</v>
      </c>
      <c r="C59" s="543"/>
      <c r="D59" s="211"/>
      <c r="E59" s="178"/>
      <c r="F59" s="178"/>
      <c r="G59" s="178"/>
      <c r="H59" s="178"/>
      <c r="I59" s="178"/>
      <c r="J59" s="178"/>
      <c r="K59" s="178"/>
      <c r="L59" s="178"/>
      <c r="M59" s="178"/>
      <c r="N59" s="212"/>
      <c r="O59" s="178"/>
      <c r="P59" s="178"/>
      <c r="Q59" s="178"/>
      <c r="R59" s="178"/>
      <c r="S59" s="178"/>
      <c r="T59" s="178"/>
      <c r="U59" s="178"/>
      <c r="V59" s="212"/>
      <c r="W59" s="257">
        <f t="shared" si="1"/>
      </c>
      <c r="X59" s="257">
        <f t="shared" si="2"/>
      </c>
      <c r="Y59" s="257">
        <f t="shared" si="3"/>
      </c>
      <c r="Z59" s="257">
        <f t="shared" si="4"/>
      </c>
      <c r="AA59" s="257">
        <f t="shared" si="5"/>
      </c>
    </row>
    <row r="60" spans="2:27" ht="42.75">
      <c r="B60" s="225">
        <v>1</v>
      </c>
      <c r="C60" s="172" t="s">
        <v>226</v>
      </c>
      <c r="D60" s="213">
        <f aca="true" t="shared" si="7" ref="D60:D68">E60+G60+H60+J60</f>
        <v>0</v>
      </c>
      <c r="E60" s="154"/>
      <c r="F60" s="154"/>
      <c r="G60" s="154"/>
      <c r="H60" s="154"/>
      <c r="I60" s="154"/>
      <c r="J60" s="349"/>
      <c r="K60" s="154"/>
      <c r="L60" s="154"/>
      <c r="M60" s="154"/>
      <c r="N60" s="218"/>
      <c r="O60" s="304"/>
      <c r="P60" s="155"/>
      <c r="Q60" s="155"/>
      <c r="R60" s="155"/>
      <c r="S60" s="155"/>
      <c r="T60" s="155"/>
      <c r="U60" s="155"/>
      <c r="V60" s="237"/>
      <c r="W60" s="257">
        <f t="shared" si="1"/>
      </c>
      <c r="X60" s="257">
        <f t="shared" si="2"/>
      </c>
      <c r="Y60" s="257">
        <f t="shared" si="3"/>
      </c>
      <c r="Z60" s="257">
        <f t="shared" si="4"/>
      </c>
      <c r="AA60" s="257">
        <f t="shared" si="5"/>
      </c>
    </row>
    <row r="61" spans="2:27" ht="71.25">
      <c r="B61" s="225">
        <v>2</v>
      </c>
      <c r="C61" s="172" t="s">
        <v>293</v>
      </c>
      <c r="D61" s="213">
        <f t="shared" si="7"/>
        <v>0</v>
      </c>
      <c r="E61" s="349"/>
      <c r="F61" s="349"/>
      <c r="G61" s="349"/>
      <c r="H61" s="154"/>
      <c r="I61" s="154"/>
      <c r="J61" s="349"/>
      <c r="K61" s="154"/>
      <c r="L61" s="154"/>
      <c r="M61" s="154"/>
      <c r="N61" s="218"/>
      <c r="O61" s="304"/>
      <c r="P61" s="155"/>
      <c r="Q61" s="155"/>
      <c r="R61" s="155"/>
      <c r="S61" s="155"/>
      <c r="T61" s="155"/>
      <c r="U61" s="155"/>
      <c r="V61" s="237"/>
      <c r="W61" s="257">
        <f t="shared" si="1"/>
      </c>
      <c r="X61" s="257">
        <f t="shared" si="2"/>
      </c>
      <c r="Y61" s="257">
        <f t="shared" si="3"/>
      </c>
      <c r="Z61" s="257">
        <f t="shared" si="4"/>
      </c>
      <c r="AA61" s="257">
        <f t="shared" si="5"/>
      </c>
    </row>
    <row r="62" spans="2:27" ht="42.75">
      <c r="B62" s="225">
        <v>3</v>
      </c>
      <c r="C62" s="172" t="s">
        <v>227</v>
      </c>
      <c r="D62" s="213">
        <f t="shared" si="7"/>
        <v>21</v>
      </c>
      <c r="E62" s="154">
        <v>19</v>
      </c>
      <c r="F62" s="154">
        <v>19</v>
      </c>
      <c r="G62" s="154">
        <v>2</v>
      </c>
      <c r="H62" s="154"/>
      <c r="I62" s="154"/>
      <c r="J62" s="349"/>
      <c r="K62" s="154"/>
      <c r="L62" s="154"/>
      <c r="M62" s="154">
        <v>21</v>
      </c>
      <c r="N62" s="218"/>
      <c r="O62" s="304"/>
      <c r="P62" s="155"/>
      <c r="Q62" s="155">
        <v>21</v>
      </c>
      <c r="R62" s="155">
        <v>928</v>
      </c>
      <c r="S62" s="155"/>
      <c r="T62" s="155"/>
      <c r="U62" s="155"/>
      <c r="V62" s="237"/>
      <c r="W62" s="257">
        <f t="shared" si="1"/>
      </c>
      <c r="X62" s="257">
        <f t="shared" si="2"/>
      </c>
      <c r="Y62" s="257">
        <f t="shared" si="3"/>
      </c>
      <c r="Z62" s="257">
        <f t="shared" si="4"/>
      </c>
      <c r="AA62" s="257">
        <f t="shared" si="5"/>
      </c>
    </row>
    <row r="63" spans="2:27" ht="57">
      <c r="B63" s="225">
        <v>4</v>
      </c>
      <c r="C63" s="172" t="s">
        <v>228</v>
      </c>
      <c r="D63" s="213">
        <f t="shared" si="7"/>
        <v>0</v>
      </c>
      <c r="E63" s="154"/>
      <c r="F63" s="154"/>
      <c r="G63" s="154"/>
      <c r="H63" s="154"/>
      <c r="I63" s="154"/>
      <c r="J63" s="349"/>
      <c r="K63" s="154"/>
      <c r="L63" s="154"/>
      <c r="M63" s="154"/>
      <c r="N63" s="218"/>
      <c r="O63" s="304"/>
      <c r="P63" s="155"/>
      <c r="Q63" s="155"/>
      <c r="R63" s="155"/>
      <c r="S63" s="155"/>
      <c r="T63" s="155"/>
      <c r="U63" s="155"/>
      <c r="V63" s="237"/>
      <c r="W63" s="257">
        <f t="shared" si="1"/>
      </c>
      <c r="X63" s="257">
        <f t="shared" si="2"/>
      </c>
      <c r="Y63" s="257">
        <f t="shared" si="3"/>
      </c>
      <c r="Z63" s="257">
        <f t="shared" si="4"/>
      </c>
      <c r="AA63" s="257">
        <f t="shared" si="5"/>
      </c>
    </row>
    <row r="64" spans="2:27" ht="28.5">
      <c r="B64" s="225">
        <v>5</v>
      </c>
      <c r="C64" s="172" t="s">
        <v>230</v>
      </c>
      <c r="D64" s="213">
        <f t="shared" si="7"/>
        <v>0</v>
      </c>
      <c r="E64" s="154"/>
      <c r="F64" s="154"/>
      <c r="G64" s="154"/>
      <c r="H64" s="154"/>
      <c r="I64" s="154"/>
      <c r="J64" s="349"/>
      <c r="K64" s="154"/>
      <c r="L64" s="154"/>
      <c r="M64" s="154"/>
      <c r="N64" s="218"/>
      <c r="O64" s="304"/>
      <c r="P64" s="155"/>
      <c r="Q64" s="155"/>
      <c r="R64" s="155"/>
      <c r="S64" s="155"/>
      <c r="T64" s="155"/>
      <c r="U64" s="155"/>
      <c r="V64" s="237"/>
      <c r="W64" s="257">
        <f t="shared" si="1"/>
      </c>
      <c r="X64" s="257">
        <f t="shared" si="2"/>
      </c>
      <c r="Y64" s="257">
        <f t="shared" si="3"/>
      </c>
      <c r="Z64" s="257">
        <f t="shared" si="4"/>
      </c>
      <c r="AA64" s="257">
        <f t="shared" si="5"/>
      </c>
    </row>
    <row r="65" spans="2:27" ht="46.5" customHeight="1">
      <c r="B65" s="225">
        <v>6</v>
      </c>
      <c r="C65" s="172" t="s">
        <v>246</v>
      </c>
      <c r="D65" s="213">
        <f t="shared" si="7"/>
        <v>7</v>
      </c>
      <c r="E65" s="154">
        <v>5</v>
      </c>
      <c r="F65" s="154">
        <v>5</v>
      </c>
      <c r="G65" s="154">
        <v>2</v>
      </c>
      <c r="H65" s="154"/>
      <c r="I65" s="154"/>
      <c r="J65" s="349"/>
      <c r="K65" s="154"/>
      <c r="L65" s="154"/>
      <c r="M65" s="154">
        <v>7</v>
      </c>
      <c r="N65" s="218"/>
      <c r="O65" s="304"/>
      <c r="P65" s="155"/>
      <c r="Q65" s="155">
        <v>7</v>
      </c>
      <c r="R65" s="155">
        <v>48</v>
      </c>
      <c r="S65" s="155"/>
      <c r="T65" s="155"/>
      <c r="U65" s="155"/>
      <c r="V65" s="237"/>
      <c r="W65" s="257">
        <f t="shared" si="1"/>
      </c>
      <c r="X65" s="257">
        <f t="shared" si="2"/>
      </c>
      <c r="Y65" s="257">
        <f t="shared" si="3"/>
      </c>
      <c r="Z65" s="257">
        <f t="shared" si="4"/>
      </c>
      <c r="AA65" s="257">
        <f t="shared" si="5"/>
      </c>
    </row>
    <row r="66" spans="2:27" ht="28.5">
      <c r="B66" s="225">
        <v>7</v>
      </c>
      <c r="C66" s="172" t="s">
        <v>247</v>
      </c>
      <c r="D66" s="213">
        <f t="shared" si="7"/>
        <v>0</v>
      </c>
      <c r="E66" s="154"/>
      <c r="F66" s="154"/>
      <c r="G66" s="154"/>
      <c r="H66" s="154"/>
      <c r="I66" s="154"/>
      <c r="J66" s="349"/>
      <c r="K66" s="154"/>
      <c r="L66" s="154"/>
      <c r="M66" s="154"/>
      <c r="N66" s="218"/>
      <c r="O66" s="304"/>
      <c r="P66" s="155"/>
      <c r="Q66" s="155"/>
      <c r="R66" s="155"/>
      <c r="S66" s="155"/>
      <c r="T66" s="155"/>
      <c r="U66" s="155"/>
      <c r="V66" s="237"/>
      <c r="W66" s="257">
        <f t="shared" si="1"/>
      </c>
      <c r="X66" s="257">
        <f t="shared" si="2"/>
      </c>
      <c r="Y66" s="257">
        <f t="shared" si="3"/>
      </c>
      <c r="Z66" s="257">
        <f t="shared" si="4"/>
      </c>
      <c r="AA66" s="257">
        <f t="shared" si="5"/>
      </c>
    </row>
    <row r="67" spans="2:27" ht="19.5" customHeight="1">
      <c r="B67" s="221"/>
      <c r="C67" s="224" t="s">
        <v>8</v>
      </c>
      <c r="D67" s="216">
        <f t="shared" si="7"/>
        <v>21</v>
      </c>
      <c r="E67" s="151">
        <v>19</v>
      </c>
      <c r="F67" s="151">
        <v>19</v>
      </c>
      <c r="G67" s="151">
        <v>2</v>
      </c>
      <c r="H67" s="151"/>
      <c r="I67" s="151"/>
      <c r="J67" s="351"/>
      <c r="K67" s="151"/>
      <c r="L67" s="151"/>
      <c r="M67" s="151">
        <v>21</v>
      </c>
      <c r="N67" s="217"/>
      <c r="O67" s="303"/>
      <c r="P67" s="152">
        <f>SUM(P60:P66)</f>
        <v>0</v>
      </c>
      <c r="Q67" s="355">
        <v>21</v>
      </c>
      <c r="R67" s="152">
        <f>SUM(R60:R66)</f>
        <v>976</v>
      </c>
      <c r="S67" s="153"/>
      <c r="T67" s="152">
        <f>SUM(T60:T66)</f>
        <v>0</v>
      </c>
      <c r="U67" s="153"/>
      <c r="V67" s="234">
        <f>SUM(V60:V66)</f>
        <v>0</v>
      </c>
      <c r="W67" s="257">
        <f t="shared" si="1"/>
      </c>
      <c r="X67" s="257">
        <f t="shared" si="2"/>
      </c>
      <c r="Y67" s="257">
        <f t="shared" si="3"/>
      </c>
      <c r="Z67" s="257">
        <f t="shared" si="4"/>
      </c>
      <c r="AA67" s="257">
        <f t="shared" si="5"/>
      </c>
    </row>
    <row r="68" spans="2:27" ht="24.75" customHeight="1" thickBot="1">
      <c r="B68" s="286"/>
      <c r="C68" s="287" t="s">
        <v>288</v>
      </c>
      <c r="D68" s="213">
        <f t="shared" si="7"/>
        <v>34</v>
      </c>
      <c r="E68" s="157">
        <v>32</v>
      </c>
      <c r="F68" s="157">
        <v>19</v>
      </c>
      <c r="G68" s="157">
        <v>2</v>
      </c>
      <c r="H68" s="157"/>
      <c r="I68" s="157"/>
      <c r="J68" s="352"/>
      <c r="K68" s="157"/>
      <c r="L68" s="157"/>
      <c r="M68" s="157">
        <v>34</v>
      </c>
      <c r="N68" s="219"/>
      <c r="O68" s="305"/>
      <c r="P68" s="269">
        <f>P24+P37+P43+P49+P53+P58+P67</f>
        <v>0</v>
      </c>
      <c r="Q68" s="356">
        <v>34</v>
      </c>
      <c r="R68" s="269">
        <f>R24+R37+R43+R49+R53+R58+R67</f>
        <v>79078</v>
      </c>
      <c r="S68" s="158"/>
      <c r="T68" s="269">
        <f>T24+T37+T43+T49+T53+T58+T67</f>
        <v>0</v>
      </c>
      <c r="U68" s="158"/>
      <c r="V68" s="269">
        <f>V24+V37+V43+V49+V53+V58+V67</f>
        <v>0</v>
      </c>
      <c r="W68" s="257">
        <f t="shared" si="1"/>
      </c>
      <c r="X68" s="257">
        <f t="shared" si="2"/>
      </c>
      <c r="Y68" s="257">
        <f t="shared" si="3"/>
      </c>
      <c r="Z68" s="257">
        <f t="shared" si="4"/>
      </c>
      <c r="AA68" s="257">
        <f t="shared" si="5"/>
      </c>
    </row>
    <row r="69" spans="2:27" ht="16.5" customHeight="1">
      <c r="B69" s="562" t="s">
        <v>282</v>
      </c>
      <c r="C69" s="288" t="s">
        <v>276</v>
      </c>
      <c r="D69" s="274">
        <f aca="true" t="shared" si="8" ref="D69:Q69">IF(AND(D24&gt;=MAX(D12:D23),D24&lt;=SUM(D12:D23)),"","не верно")</f>
      </c>
      <c r="E69" s="275">
        <f t="shared" si="8"/>
      </c>
      <c r="F69" s="275">
        <f t="shared" si="8"/>
      </c>
      <c r="G69" s="275">
        <f t="shared" si="8"/>
      </c>
      <c r="H69" s="275">
        <f t="shared" si="8"/>
      </c>
      <c r="I69" s="275">
        <f t="shared" si="8"/>
      </c>
      <c r="J69" s="275">
        <f t="shared" si="8"/>
      </c>
      <c r="K69" s="275">
        <f t="shared" si="8"/>
      </c>
      <c r="L69" s="275">
        <f t="shared" si="8"/>
      </c>
      <c r="M69" s="275">
        <f t="shared" si="8"/>
      </c>
      <c r="N69" s="306">
        <f t="shared" si="8"/>
      </c>
      <c r="O69" s="277">
        <f t="shared" si="8"/>
      </c>
      <c r="P69" s="346">
        <f t="shared" si="8"/>
      </c>
      <c r="Q69" s="277">
        <f t="shared" si="8"/>
      </c>
      <c r="R69" s="346"/>
      <c r="S69" s="275">
        <f>IF(AND(S24&gt;=MAX(S12:S23),S24&lt;=SUM(S12:S23)),"","не верно")</f>
      </c>
      <c r="T69" s="346"/>
      <c r="U69" s="275">
        <f>IF(AND(U24&gt;=MAX(U12:U23),U24&lt;=SUM(U12:U23)),"","не верно")</f>
      </c>
      <c r="V69" s="350"/>
      <c r="W69" s="297"/>
      <c r="X69" s="297"/>
      <c r="Y69" s="297"/>
      <c r="Z69" s="297"/>
      <c r="AA69" s="297"/>
    </row>
    <row r="70" spans="2:27" ht="15.75" customHeight="1">
      <c r="B70" s="563"/>
      <c r="C70" s="227" t="s">
        <v>277</v>
      </c>
      <c r="D70" s="278">
        <f aca="true" t="shared" si="9" ref="D70:O70">IF(AND(D37&gt;=MAX(D26:D36),D37&lt;=SUM(D26:D36)),"","не верно")</f>
      </c>
      <c r="E70" s="275">
        <f t="shared" si="9"/>
      </c>
      <c r="F70" s="275">
        <f t="shared" si="9"/>
      </c>
      <c r="G70" s="275">
        <f t="shared" si="9"/>
      </c>
      <c r="H70" s="275">
        <f t="shared" si="9"/>
      </c>
      <c r="I70" s="275">
        <f t="shared" si="9"/>
      </c>
      <c r="J70" s="275">
        <f t="shared" si="9"/>
      </c>
      <c r="K70" s="275">
        <f t="shared" si="9"/>
      </c>
      <c r="L70" s="275">
        <f t="shared" si="9"/>
      </c>
      <c r="M70" s="275">
        <f t="shared" si="9"/>
      </c>
      <c r="N70" s="279">
        <f t="shared" si="9"/>
      </c>
      <c r="O70" s="277">
        <f t="shared" si="9"/>
      </c>
      <c r="P70" s="280"/>
      <c r="Q70" s="277">
        <f>IF(AND(Q37&gt;=MAX(Q26:Q36),Q37&lt;=SUM(Q26:Q36)),"","не верно")</f>
      </c>
      <c r="R70" s="346"/>
      <c r="S70" s="275">
        <f>IF(AND(S37&gt;=MAX(S26:S36),S37&lt;=SUM(S26:S36)),"","не верно")</f>
      </c>
      <c r="T70" s="346"/>
      <c r="U70" s="275">
        <f>IF(AND(U37&gt;=MAX(U26:U36),U37&lt;=SUM(U26:U36)),"","не верно")</f>
      </c>
      <c r="V70" s="281"/>
      <c r="W70" s="297"/>
      <c r="X70" s="297"/>
      <c r="Y70" s="297"/>
      <c r="Z70" s="297"/>
      <c r="AA70" s="297"/>
    </row>
    <row r="71" spans="2:27" ht="15.75" customHeight="1">
      <c r="B71" s="563"/>
      <c r="C71" s="227" t="s">
        <v>278</v>
      </c>
      <c r="D71" s="278">
        <f aca="true" t="shared" si="10" ref="D71:O71">IF(AND(D49&gt;=MAX(D45:D48),D49&lt;=SUM(D45:D48)),"","не верно")</f>
      </c>
      <c r="E71" s="275">
        <f t="shared" si="10"/>
      </c>
      <c r="F71" s="275">
        <f t="shared" si="10"/>
      </c>
      <c r="G71" s="275">
        <f t="shared" si="10"/>
      </c>
      <c r="H71" s="275">
        <f t="shared" si="10"/>
      </c>
      <c r="I71" s="275">
        <f t="shared" si="10"/>
      </c>
      <c r="J71" s="275">
        <f t="shared" si="10"/>
      </c>
      <c r="K71" s="275">
        <f t="shared" si="10"/>
      </c>
      <c r="L71" s="275">
        <f t="shared" si="10"/>
      </c>
      <c r="M71" s="275">
        <f t="shared" si="10"/>
      </c>
      <c r="N71" s="279">
        <f t="shared" si="10"/>
      </c>
      <c r="O71" s="277">
        <f t="shared" si="10"/>
      </c>
      <c r="P71" s="280"/>
      <c r="Q71" s="277">
        <f>IF(AND(Q49&gt;=MAX(Q45:Q48),Q49&lt;=SUM(Q45:Q48)),"","не верно")</f>
      </c>
      <c r="R71" s="346"/>
      <c r="S71" s="275">
        <f>IF(AND(S49&gt;=MAX(S45:S48),S49&lt;=SUM(S45:S48)),"","не верно")</f>
      </c>
      <c r="T71" s="346"/>
      <c r="U71" s="275">
        <f>IF(AND(U49&gt;=MAX(U45:U48),U49&lt;=SUM(U45:U48)),"","не верно")</f>
      </c>
      <c r="V71" s="281"/>
      <c r="W71" s="297"/>
      <c r="X71" s="297"/>
      <c r="Y71" s="297"/>
      <c r="Z71" s="297"/>
      <c r="AA71" s="297"/>
    </row>
    <row r="72" spans="2:27" ht="15.75" customHeight="1">
      <c r="B72" s="563"/>
      <c r="C72" s="227" t="s">
        <v>289</v>
      </c>
      <c r="D72" s="274">
        <f aca="true" t="shared" si="11" ref="D72:O72">IF(AND(D49&gt;=MAX(D45:D48),D49&lt;=SUM(D45:D48)),"","не верно")</f>
      </c>
      <c r="E72" s="275">
        <f t="shared" si="11"/>
      </c>
      <c r="F72" s="275">
        <f t="shared" si="11"/>
      </c>
      <c r="G72" s="275">
        <f t="shared" si="11"/>
      </c>
      <c r="H72" s="275">
        <f t="shared" si="11"/>
      </c>
      <c r="I72" s="275">
        <f t="shared" si="11"/>
      </c>
      <c r="J72" s="275">
        <f t="shared" si="11"/>
      </c>
      <c r="K72" s="275">
        <f t="shared" si="11"/>
      </c>
      <c r="L72" s="275">
        <f t="shared" si="11"/>
      </c>
      <c r="M72" s="275">
        <f t="shared" si="11"/>
      </c>
      <c r="N72" s="279">
        <f t="shared" si="11"/>
      </c>
      <c r="O72" s="276">
        <f t="shared" si="11"/>
      </c>
      <c r="P72" s="280"/>
      <c r="Q72" s="275">
        <f>IF(AND(Q49&gt;=MAX(Q45:Q48),Q49&lt;=SUM(Q45:Q48)),"","не верно")</f>
      </c>
      <c r="R72" s="346"/>
      <c r="S72" s="275">
        <f>IF(AND(S49&gt;=MAX(S45:S48),S49&lt;=SUM(S45:S48)),"","не верно")</f>
      </c>
      <c r="T72" s="346"/>
      <c r="U72" s="275">
        <f>IF(AND(U49&gt;=MAX(U45:U48),U49&lt;=SUM(U45:U48)),"","не верно")</f>
      </c>
      <c r="V72" s="281"/>
      <c r="W72" s="297"/>
      <c r="X72" s="297"/>
      <c r="Y72" s="297"/>
      <c r="Z72" s="297"/>
      <c r="AA72" s="297"/>
    </row>
    <row r="73" spans="2:27" ht="15.75" customHeight="1">
      <c r="B73" s="563"/>
      <c r="C73" s="227" t="s">
        <v>290</v>
      </c>
      <c r="D73" s="274">
        <f aca="true" t="shared" si="12" ref="D73:O73">IF(AND(D53&gt;=MAX(D51:D52),D53&lt;=SUM(D51:D52)),"","не верно")</f>
      </c>
      <c r="E73" s="275">
        <f t="shared" si="12"/>
      </c>
      <c r="F73" s="275">
        <f t="shared" si="12"/>
      </c>
      <c r="G73" s="275">
        <f t="shared" si="12"/>
      </c>
      <c r="H73" s="275">
        <f t="shared" si="12"/>
      </c>
      <c r="I73" s="275">
        <f t="shared" si="12"/>
      </c>
      <c r="J73" s="275">
        <f t="shared" si="12"/>
      </c>
      <c r="K73" s="275">
        <f t="shared" si="12"/>
      </c>
      <c r="L73" s="275">
        <f t="shared" si="12"/>
      </c>
      <c r="M73" s="275">
        <f t="shared" si="12"/>
      </c>
      <c r="N73" s="279">
        <f t="shared" si="12"/>
      </c>
      <c r="O73" s="276">
        <f t="shared" si="12"/>
      </c>
      <c r="P73" s="280"/>
      <c r="Q73" s="275">
        <f>IF(AND(Q53&gt;=MAX(Q51:Q52),Q53&lt;=SUM(Q51:Q52)),"","не верно")</f>
      </c>
      <c r="R73" s="346"/>
      <c r="S73" s="275">
        <f>IF(AND(S53&gt;=MAX(S51:S52),S53&lt;=SUM(S51:S52)),"","не верно")</f>
      </c>
      <c r="T73" s="346"/>
      <c r="U73" s="275">
        <f>IF(AND(U53&gt;=MAX(U51:U52),U53&lt;=SUM(U51:U52)),"","не верно")</f>
      </c>
      <c r="V73" s="281"/>
      <c r="W73" s="297"/>
      <c r="X73" s="297"/>
      <c r="Y73" s="297"/>
      <c r="Z73" s="297"/>
      <c r="AA73" s="297"/>
    </row>
    <row r="74" spans="2:27" ht="19.5" customHeight="1">
      <c r="B74" s="563"/>
      <c r="C74" s="227" t="s">
        <v>279</v>
      </c>
      <c r="D74" s="278">
        <f aca="true" t="shared" si="13" ref="D74:O74">IF(AND(D58&gt;=MAX(D55:D57),D58&lt;=SUM(D55:D57)),"","не верно")</f>
      </c>
      <c r="E74" s="275">
        <f t="shared" si="13"/>
      </c>
      <c r="F74" s="275">
        <f t="shared" si="13"/>
      </c>
      <c r="G74" s="275">
        <f t="shared" si="13"/>
      </c>
      <c r="H74" s="275">
        <f t="shared" si="13"/>
      </c>
      <c r="I74" s="275">
        <f t="shared" si="13"/>
      </c>
      <c r="J74" s="275">
        <f t="shared" si="13"/>
      </c>
      <c r="K74" s="275">
        <f t="shared" si="13"/>
      </c>
      <c r="L74" s="275">
        <f t="shared" si="13"/>
      </c>
      <c r="M74" s="275">
        <f t="shared" si="13"/>
      </c>
      <c r="N74" s="279">
        <f t="shared" si="13"/>
      </c>
      <c r="O74" s="277">
        <f t="shared" si="13"/>
      </c>
      <c r="P74" s="280"/>
      <c r="Q74" s="277">
        <f>IF(AND(Q58&gt;=MAX(Q55:Q57),Q58&lt;=SUM(Q55:Q57)),"","не верно")</f>
      </c>
      <c r="R74" s="346"/>
      <c r="S74" s="275">
        <f>IF(AND(S58&gt;=MAX(S55:S57),S58&lt;=SUM(S55:S57)),"","не верно")</f>
      </c>
      <c r="T74" s="346"/>
      <c r="U74" s="275">
        <f>IF(AND(U58&gt;=MAX(U55:U57),U58&lt;=SUM(U55:U57)),"","не верно")</f>
      </c>
      <c r="V74" s="281"/>
      <c r="W74" s="297"/>
      <c r="X74" s="297"/>
      <c r="Y74" s="297"/>
      <c r="Z74" s="297"/>
      <c r="AA74" s="297"/>
    </row>
    <row r="75" spans="2:27" ht="15.75" customHeight="1">
      <c r="B75" s="563"/>
      <c r="C75" s="227" t="s">
        <v>280</v>
      </c>
      <c r="D75" s="278">
        <f>IF(AND(D67&gt;=MAX(D60:D66),D67&lt;=SUM(D60:D66)),"","не верно")</f>
      </c>
      <c r="E75" s="275">
        <f aca="true" t="shared" si="14" ref="E75:O75">IF(AND(E67&gt;=MAX(E60:E66),E67&lt;=SUM(E60:E66)),"","не верно")</f>
      </c>
      <c r="F75" s="275">
        <f t="shared" si="14"/>
      </c>
      <c r="G75" s="275">
        <f t="shared" si="14"/>
      </c>
      <c r="H75" s="275">
        <f t="shared" si="14"/>
      </c>
      <c r="I75" s="275">
        <f t="shared" si="14"/>
      </c>
      <c r="J75" s="275">
        <f t="shared" si="14"/>
      </c>
      <c r="K75" s="275">
        <f t="shared" si="14"/>
      </c>
      <c r="L75" s="275">
        <f t="shared" si="14"/>
      </c>
      <c r="M75" s="275">
        <f t="shared" si="14"/>
      </c>
      <c r="N75" s="279">
        <f t="shared" si="14"/>
      </c>
      <c r="O75" s="277">
        <f t="shared" si="14"/>
      </c>
      <c r="P75" s="280"/>
      <c r="Q75" s="277">
        <f>IF(AND(Q67&gt;=MAX(Q60:Q66),Q67&lt;=SUM(Q60:Q66)),"","не верно")</f>
      </c>
      <c r="R75" s="346"/>
      <c r="S75" s="275">
        <f>IF(AND(S67&gt;=MAX(S60:S66),S67&lt;=SUM(S60:S66)),"","не верно")</f>
      </c>
      <c r="T75" s="346"/>
      <c r="U75" s="275">
        <f>IF(AND(U67&gt;=MAX(U60:U66),U67&lt;=SUM(U60:U66)),"","не верно")</f>
      </c>
      <c r="V75" s="281"/>
      <c r="W75" s="297"/>
      <c r="X75" s="297"/>
      <c r="Y75" s="297"/>
      <c r="Z75" s="297"/>
      <c r="AA75" s="297"/>
    </row>
    <row r="76" spans="2:37" ht="15.75">
      <c r="B76" s="563"/>
      <c r="C76" s="227" t="s">
        <v>281</v>
      </c>
      <c r="D76" s="274">
        <f aca="true" t="shared" si="15" ref="D76:O76">IF(AND(D68&gt;=MAX(D12:D67),D68&lt;=SUM(D24+D37+D43+D49+D53+D58+D67)),"","не верно")</f>
      </c>
      <c r="E76" s="275">
        <f t="shared" si="15"/>
      </c>
      <c r="F76" s="275">
        <f t="shared" si="15"/>
      </c>
      <c r="G76" s="275">
        <f t="shared" si="15"/>
      </c>
      <c r="H76" s="275">
        <f t="shared" si="15"/>
      </c>
      <c r="I76" s="275">
        <f t="shared" si="15"/>
      </c>
      <c r="J76" s="275">
        <f t="shared" si="15"/>
      </c>
      <c r="K76" s="275">
        <f t="shared" si="15"/>
      </c>
      <c r="L76" s="275">
        <f t="shared" si="15"/>
      </c>
      <c r="M76" s="275">
        <f t="shared" si="15"/>
      </c>
      <c r="N76" s="276">
        <f t="shared" si="15"/>
      </c>
      <c r="O76" s="278">
        <f t="shared" si="15"/>
      </c>
      <c r="P76" s="280"/>
      <c r="Q76" s="278">
        <f>IF(AND(Q68&gt;=MAX(Q12:Q67),Q68&lt;=SUM(Q24+Q37+Q43+Q49+Q53+Q58+Q67)),"","не верно")</f>
      </c>
      <c r="R76" s="346"/>
      <c r="S76" s="278">
        <f>IF(AND(S68&gt;=MAX(S12:S67),S68&lt;=SUM(S24+S37+S43+S49+S53+S58+S67)),"","не верно")</f>
      </c>
      <c r="T76" s="346"/>
      <c r="U76" s="278">
        <f>IF(AND(U68&gt;=MAX(U12:U67),U68&lt;=SUM(U24+U37+U43+U49+U53+U58+U67)),"","не верно")</f>
      </c>
      <c r="V76" s="281"/>
      <c r="W76" s="297"/>
      <c r="X76" s="297"/>
      <c r="Y76" s="297"/>
      <c r="Z76" s="297"/>
      <c r="AA76" s="297"/>
      <c r="AB76" s="142"/>
      <c r="AC76" s="142"/>
      <c r="AD76" s="129"/>
      <c r="AE76" s="129"/>
      <c r="AF76" s="129"/>
      <c r="AG76" s="129"/>
      <c r="AH76" s="129"/>
      <c r="AI76" s="129"/>
      <c r="AJ76" s="129"/>
      <c r="AK76" s="129"/>
    </row>
    <row r="77" spans="2:22" ht="35.25" customHeight="1" thickBot="1">
      <c r="B77" s="564"/>
      <c r="C77" s="289" t="s">
        <v>296</v>
      </c>
      <c r="D77" s="275">
        <f>IF(D68='Р.I. Обслужено'!D22+'Р.I. Обслужено'!D23+'Р.I. Обслужено'!D30+'Р.I. Обслужено'!D31+'Р.I. Обслужено'!D33+'Р.I. Обслужено'!D36+'Р.I. Обслужено'!D38+'Р.I. Обслужено'!D39+'Р.I. Обслужено'!D40,"","не верно")</f>
      </c>
      <c r="E77" s="275">
        <f>IF(E68='Р.I. Обслужено'!E22+'Р.I. Обслужено'!E23+'Р.I. Обслужено'!E30+'Р.I. Обслужено'!E31+'Р.I. Обслужено'!E33+'Р.I. Обслужено'!E36+'Р.I. Обслужено'!E38+'Р.I. Обслужено'!E39+'Р.I. Обслужено'!E40,"","не верно")</f>
      </c>
      <c r="F77" s="275">
        <f>IF(F68='Р.I. Обслужено'!F22+'Р.I. Обслужено'!F23+'Р.I. Обслужено'!F30+'Р.I. Обслужено'!F31+'Р.I. Обслужено'!F33+'Р.I. Обслужено'!F36+'Р.I. Обслужено'!F38+'Р.I. Обслужено'!F39+'Р.I. Обслужено'!F40,"","не верно")</f>
      </c>
      <c r="G77" s="275">
        <f>IF(G68='Р.I. Обслужено'!G22+'Р.I. Обслужено'!G23+'Р.I. Обслужено'!G30+'Р.I. Обслужено'!G31+'Р.I. Обслужено'!G33+'Р.I. Обслужено'!G36+'Р.I. Обслужено'!G38+'Р.I. Обслужено'!G39+'Р.I. Обслужено'!G40,"","не верно")</f>
      </c>
      <c r="H77" s="275">
        <f>IF(H68='Р.I. Обслужено'!H22+'Р.I. Обслужено'!H23+'Р.I. Обслужено'!H30+'Р.I. Обслужено'!H31+'Р.I. Обслужено'!H33+'Р.I. Обслужено'!H36+'Р.I. Обслужено'!H38+'Р.I. Обслужено'!H39+'Р.I. Обслужено'!H40,"","не верно")</f>
      </c>
      <c r="I77" s="308"/>
      <c r="J77" s="275">
        <f>IF(J68='Р.I. Обслужено'!I22+'Р.I. Обслужено'!I23+'Р.I. Обслужено'!I30+'Р.I. Обслужено'!I31+'Р.I. Обслужено'!I33+'Р.I. Обслужено'!I36+'Р.I. Обслужено'!I38+'Р.I. Обслужено'!I39+'Р.I. Обслужено'!I40,"","не верно")</f>
      </c>
      <c r="K77" s="271"/>
      <c r="L77" s="271"/>
      <c r="M77" s="271"/>
      <c r="N77" s="271"/>
      <c r="O77" s="271"/>
      <c r="P77" s="271"/>
      <c r="Q77" s="272"/>
      <c r="R77" s="272"/>
      <c r="S77" s="272"/>
      <c r="T77" s="272"/>
      <c r="U77" s="272"/>
      <c r="V77" s="273"/>
    </row>
    <row r="78" spans="3:16" ht="15"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</row>
    <row r="79" spans="3:16" ht="15">
      <c r="C79" s="162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</row>
    <row r="80" spans="3:16" ht="15">
      <c r="C80" s="162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</row>
    <row r="81" spans="3:16" ht="15">
      <c r="C81" s="162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</row>
    <row r="82" spans="3:16" ht="15">
      <c r="C82" s="162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</row>
    <row r="83" spans="3:16" ht="15">
      <c r="C83" s="162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</row>
    <row r="84" spans="3:16" ht="15">
      <c r="C84" s="162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</row>
    <row r="85" spans="3:16" ht="15">
      <c r="C85" s="162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</row>
    <row r="86" spans="3:16" ht="15">
      <c r="C86" s="162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3:16" ht="15">
      <c r="C87" s="162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</row>
    <row r="88" spans="2:22" ht="15">
      <c r="B88" s="160"/>
      <c r="C88" s="160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4"/>
      <c r="R88" s="164"/>
      <c r="S88" s="164"/>
      <c r="T88" s="164"/>
      <c r="U88" s="164"/>
      <c r="V88" s="143"/>
    </row>
    <row r="89" spans="2:22" ht="15">
      <c r="B89" s="165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6"/>
      <c r="R89" s="166"/>
      <c r="S89" s="166"/>
      <c r="T89" s="166"/>
      <c r="U89" s="166"/>
      <c r="V89" s="143"/>
    </row>
    <row r="90" spans="2:22" ht="15">
      <c r="B90" s="160"/>
      <c r="C90" s="160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4"/>
      <c r="R90" s="164"/>
      <c r="S90" s="164"/>
      <c r="T90" s="164"/>
      <c r="U90" s="164"/>
      <c r="V90" s="143"/>
    </row>
    <row r="91" spans="2:22" ht="15"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7"/>
      <c r="R91" s="167"/>
      <c r="S91" s="167"/>
      <c r="T91" s="167"/>
      <c r="U91" s="167"/>
      <c r="V91" s="143"/>
    </row>
    <row r="92" spans="2:22" ht="15">
      <c r="B92" s="143"/>
      <c r="C92" s="143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43"/>
      <c r="R92" s="143"/>
      <c r="S92" s="143"/>
      <c r="T92" s="143"/>
      <c r="U92" s="143"/>
      <c r="V92" s="143"/>
    </row>
    <row r="93" spans="4:16" ht="15"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</row>
    <row r="94" spans="4:16" ht="15"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</row>
    <row r="95" spans="4:16" ht="15"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</row>
    <row r="96" spans="4:16" ht="15"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</row>
    <row r="97" spans="4:16" ht="15"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4:16" ht="15"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</row>
    <row r="99" spans="4:16" ht="15"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</row>
    <row r="100" spans="4:16" ht="15"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</row>
    <row r="101" spans="4:16" ht="15"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</row>
    <row r="102" spans="4:16" ht="15"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</row>
    <row r="103" spans="4:16" ht="15"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</row>
    <row r="104" spans="4:16" ht="15"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</row>
    <row r="105" spans="4:16" ht="15"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</row>
    <row r="106" spans="4:16" ht="15"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</row>
    <row r="107" spans="4:16" ht="15"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</row>
    <row r="108" spans="4:16" ht="15"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</row>
    <row r="109" spans="4:16" ht="15"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</row>
    <row r="110" spans="4:16" ht="15"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</row>
    <row r="111" spans="4:16" ht="15"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</row>
    <row r="112" spans="4:16" ht="15"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</row>
    <row r="113" spans="4:16" ht="15"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</row>
    <row r="114" spans="4:16" ht="15"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</row>
    <row r="115" spans="4:16" ht="15"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</row>
    <row r="116" spans="4:16" ht="15"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</row>
    <row r="117" spans="4:16" ht="15"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</row>
    <row r="118" spans="4:16" ht="15"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</row>
    <row r="119" spans="4:16" ht="15"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</row>
    <row r="120" spans="4:16" ht="15"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</row>
    <row r="121" spans="4:16" ht="15"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</row>
    <row r="122" spans="4:16" ht="15"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</row>
    <row r="123" spans="4:16" ht="15"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</row>
    <row r="124" spans="4:16" ht="15"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</row>
    <row r="125" spans="4:16" ht="15"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</row>
    <row r="126" spans="4:16" ht="15"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</row>
    <row r="127" spans="4:16" ht="15"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</row>
    <row r="128" spans="4:16" ht="15"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</row>
    <row r="129" spans="4:16" ht="15"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</row>
    <row r="130" spans="4:16" ht="15"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</row>
    <row r="131" spans="4:16" ht="15"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</row>
    <row r="132" spans="4:16" ht="15"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</row>
    <row r="133" spans="4:16" ht="15"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</row>
    <row r="134" spans="4:16" ht="15"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</row>
    <row r="135" spans="4:16" ht="15"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</row>
    <row r="136" spans="4:16" ht="15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</row>
    <row r="137" spans="4:16" ht="15"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</row>
    <row r="138" spans="4:16" ht="15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</row>
    <row r="139" spans="4:16" ht="15"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</row>
    <row r="140" spans="4:16" ht="15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</row>
    <row r="141" spans="4:16" ht="15"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</row>
    <row r="142" spans="4:16" ht="15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</row>
    <row r="143" spans="4:16" ht="15"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</row>
    <row r="144" spans="4:16" ht="15"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</row>
    <row r="145" spans="4:16" ht="15"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</row>
    <row r="146" spans="4:16" ht="15"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</row>
    <row r="147" spans="4:16" ht="15"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</row>
    <row r="148" spans="4:16" ht="15"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</row>
    <row r="149" spans="4:16" ht="15"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</row>
    <row r="150" spans="4:16" ht="15"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</row>
    <row r="151" spans="4:16" ht="15"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</row>
    <row r="152" spans="4:16" ht="15"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</row>
    <row r="153" spans="4:16" ht="15"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</row>
    <row r="154" spans="4:16" ht="15"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</row>
    <row r="155" spans="4:16" ht="15"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</row>
    <row r="156" spans="4:16" ht="15"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</row>
    <row r="157" spans="4:16" ht="15"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</row>
    <row r="158" spans="4:16" ht="15"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</row>
    <row r="159" spans="4:16" ht="15"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</row>
    <row r="160" spans="4:16" ht="15"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</row>
    <row r="161" spans="4:16" ht="15"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</row>
    <row r="162" spans="4:16" ht="15"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</row>
    <row r="163" spans="4:16" ht="15"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</row>
    <row r="164" spans="4:16" ht="15"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</row>
    <row r="165" spans="4:16" ht="15"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</row>
    <row r="166" spans="4:16" ht="15"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</row>
    <row r="167" spans="4:16" ht="15"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</row>
    <row r="168" spans="4:16" ht="15"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</row>
    <row r="169" spans="4:16" ht="15"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</row>
    <row r="170" spans="4:16" ht="15"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</row>
    <row r="171" spans="4:16" ht="15"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</row>
    <row r="172" spans="4:16" ht="15"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</row>
    <row r="173" spans="4:16" ht="15"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</row>
    <row r="174" spans="4:16" ht="15"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</row>
    <row r="175" spans="4:16" ht="15"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</row>
    <row r="176" spans="4:16" ht="15"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</row>
    <row r="177" spans="4:16" ht="15"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</row>
    <row r="178" spans="4:16" ht="15"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</row>
    <row r="179" spans="4:16" ht="15"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</row>
    <row r="180" spans="4:16" ht="15"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</row>
    <row r="181" spans="4:16" ht="15"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</row>
    <row r="182" spans="4:16" ht="15"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</row>
    <row r="183" spans="4:16" ht="15"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</row>
    <row r="184" spans="4:16" ht="15"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</row>
    <row r="185" spans="4:16" ht="15"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</row>
    <row r="186" spans="4:16" ht="15"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</row>
    <row r="187" spans="4:16" ht="15"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</row>
    <row r="188" spans="4:16" ht="15"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</row>
    <row r="189" spans="4:16" ht="15"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</row>
    <row r="190" spans="4:16" ht="15"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</row>
    <row r="191" spans="4:16" ht="15"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</row>
    <row r="192" spans="4:16" ht="15"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</row>
    <row r="193" spans="4:16" ht="15"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</row>
    <row r="194" spans="4:16" ht="15"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</row>
    <row r="195" spans="4:16" ht="15"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</row>
    <row r="196" spans="4:16" ht="15"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</row>
    <row r="197" spans="4:16" ht="15"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</row>
    <row r="198" spans="4:16" ht="15"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</row>
    <row r="199" spans="4:16" ht="15"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</row>
    <row r="200" spans="4:16" ht="15"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</row>
    <row r="201" spans="4:16" ht="15"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</row>
    <row r="202" spans="4:16" ht="15"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</row>
    <row r="203" spans="4:16" ht="15"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</row>
    <row r="204" spans="4:16" ht="15"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</row>
    <row r="205" spans="4:16" ht="15"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</row>
    <row r="206" spans="4:16" ht="15"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</row>
    <row r="207" spans="4:16" ht="15"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</row>
    <row r="208" spans="4:16" ht="15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</row>
    <row r="209" spans="4:16" ht="15"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</row>
    <row r="210" spans="4:16" ht="15"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</row>
    <row r="211" spans="4:16" ht="15"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</row>
    <row r="212" spans="4:16" ht="15"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</row>
    <row r="213" spans="4:16" ht="15"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</row>
    <row r="214" spans="4:16" ht="15"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</row>
    <row r="215" spans="4:16" ht="15"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</row>
    <row r="216" spans="4:16" ht="15"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</row>
    <row r="217" spans="4:16" ht="15"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</row>
    <row r="218" spans="4:16" ht="15"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</row>
    <row r="219" spans="4:16" ht="15"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</row>
    <row r="220" spans="4:16" ht="15"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</row>
    <row r="221" spans="4:16" ht="15"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</row>
    <row r="222" spans="4:16" ht="15"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</row>
    <row r="223" spans="4:16" ht="15"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</row>
    <row r="224" spans="4:16" ht="15"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</row>
    <row r="225" spans="4:16" ht="15"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</row>
    <row r="226" spans="4:16" ht="15"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</row>
    <row r="227" spans="4:16" ht="15"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</row>
    <row r="228" spans="4:16" ht="15"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</row>
    <row r="229" spans="4:16" ht="15"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</row>
    <row r="230" spans="4:16" ht="15"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</row>
    <row r="231" spans="4:16" ht="15"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</row>
    <row r="232" spans="4:16" ht="15"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</row>
    <row r="233" spans="4:16" ht="15"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</row>
    <row r="234" spans="4:16" ht="15"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</row>
    <row r="235" spans="4:16" ht="15"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</row>
    <row r="236" spans="4:16" ht="15"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</row>
    <row r="237" spans="4:16" ht="15"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</row>
    <row r="238" spans="4:16" ht="15"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</row>
    <row r="239" spans="4:16" ht="15"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</row>
    <row r="240" spans="4:16" ht="15"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</row>
    <row r="241" spans="4:16" ht="15"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</row>
    <row r="242" spans="4:16" ht="15"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</row>
    <row r="243" spans="4:16" ht="15"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</row>
    <row r="244" spans="4:16" ht="15"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</row>
    <row r="245" spans="4:16" ht="15"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</row>
    <row r="246" spans="4:16" ht="15"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</row>
    <row r="247" spans="4:16" ht="15"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</row>
    <row r="248" spans="4:16" ht="15"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</row>
    <row r="249" spans="4:16" ht="15"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</row>
    <row r="250" spans="4:16" ht="15"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</row>
    <row r="251" spans="4:16" ht="15"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</row>
    <row r="252" spans="4:16" ht="15"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</row>
    <row r="253" spans="4:16" ht="15"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</row>
    <row r="254" spans="4:16" ht="15"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</row>
    <row r="255" spans="4:16" ht="15"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</row>
    <row r="256" spans="4:16" ht="15"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</row>
    <row r="257" spans="4:16" ht="15"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</row>
    <row r="258" spans="4:16" ht="15"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</row>
    <row r="259" spans="4:16" ht="15"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</row>
    <row r="260" spans="4:16" ht="15"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</row>
    <row r="261" spans="4:16" ht="15"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</row>
    <row r="262" spans="4:16" ht="15"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</row>
    <row r="263" spans="4:16" ht="15"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</row>
    <row r="264" spans="4:16" ht="15"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</row>
    <row r="265" spans="4:16" ht="15"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</row>
    <row r="266" spans="4:16" ht="15"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</row>
    <row r="267" spans="4:16" ht="15"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</row>
    <row r="268" spans="4:16" ht="15"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</row>
    <row r="269" spans="4:16" ht="15"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</row>
    <row r="270" spans="4:16" ht="15"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</row>
    <row r="271" spans="4:16" ht="15"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</row>
    <row r="272" spans="4:16" ht="15"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</row>
    <row r="273" spans="4:16" ht="15"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</row>
    <row r="274" spans="4:16" ht="15"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</row>
    <row r="275" spans="4:16" ht="15"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</row>
    <row r="276" spans="4:16" ht="15"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</row>
    <row r="277" spans="4:16" ht="15"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</row>
    <row r="278" spans="4:16" ht="15"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</row>
    <row r="279" spans="4:16" ht="15"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</row>
    <row r="280" spans="4:16" ht="15"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</row>
    <row r="281" spans="4:16" ht="15"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</row>
    <row r="282" spans="4:16" ht="15"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</row>
    <row r="283" spans="4:16" ht="15"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</row>
    <row r="284" spans="4:16" ht="15"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</row>
    <row r="285" spans="4:16" ht="15"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</row>
    <row r="286" spans="4:16" ht="15"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</row>
    <row r="287" spans="4:16" ht="15"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</row>
    <row r="288" spans="4:16" ht="15"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</row>
    <row r="289" spans="4:16" ht="15"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</row>
    <row r="290" spans="4:16" ht="15"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</row>
    <row r="291" spans="4:16" ht="15"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</row>
    <row r="292" spans="4:16" ht="15"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</row>
    <row r="293" spans="4:16" ht="15"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</row>
    <row r="294" spans="4:16" ht="15"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</row>
    <row r="295" spans="4:16" ht="15"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</row>
    <row r="296" spans="4:16" ht="15"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</row>
    <row r="297" spans="4:16" ht="15"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</row>
    <row r="298" spans="4:16" ht="15"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</row>
    <row r="299" spans="4:16" ht="15"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</row>
    <row r="300" spans="4:16" ht="15"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</row>
    <row r="301" spans="4:16" ht="15"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</row>
    <row r="302" spans="4:16" ht="15"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</row>
    <row r="303" spans="4:16" ht="15"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</row>
    <row r="304" spans="4:16" ht="15"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</row>
    <row r="305" spans="4:16" ht="15"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</row>
    <row r="306" spans="4:16" ht="15"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</row>
    <row r="307" spans="4:16" ht="15"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</row>
    <row r="308" spans="4:16" ht="15"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</row>
    <row r="309" spans="4:16" ht="15"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</row>
    <row r="310" spans="4:16" ht="15"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</row>
    <row r="311" spans="4:16" ht="15"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</row>
    <row r="312" spans="4:16" ht="15"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</row>
    <row r="313" spans="4:16" ht="15"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</row>
    <row r="314" spans="4:16" ht="15"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</row>
    <row r="315" spans="4:16" ht="15"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</row>
    <row r="316" spans="4:16" ht="15"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</row>
    <row r="317" spans="4:16" ht="15"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</row>
    <row r="318" spans="4:16" ht="15"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</row>
    <row r="319" spans="4:16" ht="15"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</row>
    <row r="320" spans="4:16" ht="15"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</row>
    <row r="321" spans="4:16" ht="15"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</row>
    <row r="322" spans="4:16" ht="15"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</row>
    <row r="323" spans="4:16" ht="15"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</row>
    <row r="324" spans="4:16" ht="15"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</row>
    <row r="325" spans="4:16" ht="15"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</row>
    <row r="326" spans="4:16" ht="15"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</row>
    <row r="327" spans="4:16" ht="15"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</row>
    <row r="328" spans="4:16" ht="15"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</row>
    <row r="329" spans="4:16" ht="15"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</row>
    <row r="330" spans="4:16" ht="15"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</row>
    <row r="331" spans="4:16" ht="15"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</row>
    <row r="332" spans="4:16" ht="15"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</row>
    <row r="333" spans="4:16" ht="15"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</row>
    <row r="334" spans="4:16" ht="15"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</row>
    <row r="335" spans="4:16" ht="15"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</row>
    <row r="336" spans="4:16" ht="15"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</row>
    <row r="337" spans="4:16" ht="15"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</row>
    <row r="338" spans="4:16" ht="15"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</row>
    <row r="339" spans="4:16" ht="15"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</row>
    <row r="340" spans="4:16" ht="15"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</row>
    <row r="341" spans="4:16" ht="15"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</row>
    <row r="342" spans="4:16" ht="15"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</row>
    <row r="343" spans="4:16" ht="15"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</row>
    <row r="344" spans="4:16" ht="15"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</row>
    <row r="345" spans="4:16" ht="15"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</row>
    <row r="346" spans="4:16" ht="15"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</row>
    <row r="347" spans="4:16" ht="15"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</row>
    <row r="348" spans="4:16" ht="15"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</row>
    <row r="349" spans="4:16" ht="15"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</row>
    <row r="350" spans="4:16" ht="15"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</row>
    <row r="351" spans="4:16" ht="15"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</row>
    <row r="352" spans="4:16" ht="15"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</row>
    <row r="353" spans="4:16" ht="15"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</row>
    <row r="354" spans="4:16" ht="15"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</row>
    <row r="355" spans="4:16" ht="15"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</row>
    <row r="356" spans="4:16" ht="15"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</row>
    <row r="357" spans="4:16" ht="15"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</row>
    <row r="358" spans="4:16" ht="15"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</row>
    <row r="359" spans="4:16" ht="15"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</row>
    <row r="360" spans="4:16" ht="15"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</row>
    <row r="361" spans="4:16" ht="15"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</row>
    <row r="362" spans="4:16" ht="15"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</row>
    <row r="363" spans="4:16" ht="15"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</row>
    <row r="364" spans="4:16" ht="15"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</row>
    <row r="365" spans="4:16" ht="15"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</row>
    <row r="366" spans="4:16" ht="15"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</row>
    <row r="367" spans="4:16" ht="15"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</row>
    <row r="368" spans="4:16" ht="15"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</row>
    <row r="369" spans="4:16" ht="15"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</row>
    <row r="370" spans="4:16" ht="15"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</row>
    <row r="371" spans="4:16" ht="15"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</row>
    <row r="372" spans="4:16" ht="15"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</row>
    <row r="373" spans="4:16" ht="15"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</row>
    <row r="374" spans="4:16" ht="15"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</row>
    <row r="375" spans="4:16" ht="15"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</row>
    <row r="376" spans="4:16" ht="15"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</row>
    <row r="377" spans="4:16" ht="15"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</row>
    <row r="378" spans="4:16" ht="15"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</row>
  </sheetData>
  <sheetProtection password="CF6C" sheet="1" selectLockedCells="1"/>
  <mergeCells count="28">
    <mergeCell ref="G8:G9"/>
    <mergeCell ref="O6:V6"/>
    <mergeCell ref="O7:P8"/>
    <mergeCell ref="Q7:V7"/>
    <mergeCell ref="U8:V8"/>
    <mergeCell ref="W8:AA8"/>
    <mergeCell ref="Q8:R8"/>
    <mergeCell ref="S8:T8"/>
    <mergeCell ref="H8:I8"/>
    <mergeCell ref="B11:C11"/>
    <mergeCell ref="E8:F8"/>
    <mergeCell ref="B69:B77"/>
    <mergeCell ref="B38:C38"/>
    <mergeCell ref="B44:C44"/>
    <mergeCell ref="B50:C50"/>
    <mergeCell ref="B54:C54"/>
    <mergeCell ref="B59:C59"/>
    <mergeCell ref="B25:C25"/>
    <mergeCell ref="C4:G4"/>
    <mergeCell ref="B6:B9"/>
    <mergeCell ref="C6:C9"/>
    <mergeCell ref="D6:N6"/>
    <mergeCell ref="D7:D9"/>
    <mergeCell ref="J8:J9"/>
    <mergeCell ref="E7:J7"/>
    <mergeCell ref="K7:N7"/>
    <mergeCell ref="M8:N8"/>
    <mergeCell ref="K8:L8"/>
  </mergeCells>
  <dataValidations count="5">
    <dataValidation type="whole" allowBlank="1" showInputMessage="1" showErrorMessage="1" error="проверьте итоговое значение" sqref="O68">
      <formula1>0</formula1>
      <formula2>4500</formula2>
    </dataValidation>
    <dataValidation type="whole" allowBlank="1" showInputMessage="1" showErrorMessage="1" error="проверьте итоговое значение" sqref="U68 S68">
      <formula1>1</formula1>
      <formula2>4500</formula2>
    </dataValidation>
    <dataValidation type="whole" allowBlank="1" showInputMessage="1" showErrorMessage="1" error="проверьте итоговое значение" sqref="Q66:U66 O66">
      <formula1>0</formula1>
      <formula2>100000000</formula2>
    </dataValidation>
    <dataValidation type="whole" allowBlank="1" showInputMessage="1" showErrorMessage="1" sqref="P60:P66 V60:V66 O60:O65 Q60:U65 O39:P42 O45:P48 O51:P52">
      <formula1>0</formula1>
      <formula2>100000000</formula2>
    </dataValidation>
    <dataValidation type="whole" allowBlank="1" showInputMessage="1" showErrorMessage="1" sqref="T58 T37 V43 O43:R43 O58:R58 T24 O67:R67 V67 T67 V24 Q37:R37 T43 V58 Q24:R24 O26:P37 O55:V57 V37 O49:R49 T49 V49 O53:R53 T53 V53 O12:P24">
      <formula1>0</formula1>
      <formula2>10000000</formula2>
    </dataValidation>
  </dataValidations>
  <printOptions horizontalCentered="1"/>
  <pageMargins left="0.15748031496062992" right="0" top="0.11811023622047245" bottom="0.2755905511811024" header="0.15748031496062992" footer="0.11811023622047245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RePack by Diakov</cp:lastModifiedBy>
  <cp:lastPrinted>2019-01-11T04:28:01Z</cp:lastPrinted>
  <dcterms:created xsi:type="dcterms:W3CDTF">2012-05-15T06:06:59Z</dcterms:created>
  <dcterms:modified xsi:type="dcterms:W3CDTF">2019-01-14T10:06:08Z</dcterms:modified>
  <cp:category/>
  <cp:version/>
  <cp:contentType/>
  <cp:contentStatus/>
</cp:coreProperties>
</file>