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15" windowWidth="15570" windowHeight="12180" activeTab="0"/>
  </bookViews>
  <sheets>
    <sheet name="1.1-1.5" sheetId="12" r:id="rId1"/>
    <sheet name="2.1" sheetId="15" r:id="rId2"/>
    <sheet name="1.6" sheetId="17" r:id="rId3"/>
    <sheet name="2.2-3" sheetId="16" r:id="rId4"/>
  </sheets>
  <definedNames>
    <definedName name="TABLE" localSheetId="2">#REF!</definedName>
    <definedName name="TABLE_2" localSheetId="2">#REF!</definedName>
    <definedName name="_xlnm.Print_Area" localSheetId="0">'1.1-1.5'!$A$1:$DD$85</definedName>
    <definedName name="_xlnm.Print_Area" localSheetId="2">'1.6'!$A$1:$FJ$28</definedName>
    <definedName name="_xlnm.Print_Area" localSheetId="1">'2.1'!$A$1:$DD$45</definedName>
    <definedName name="_xlnm.Print_Area" localSheetId="3">'2.2-3'!$A$1:$DD$432</definedName>
  </definedNames>
  <calcPr calcId="125725"/>
</workbook>
</file>

<file path=xl/sharedStrings.xml><?xml version="1.0" encoding="utf-8"?>
<sst xmlns="http://schemas.openxmlformats.org/spreadsheetml/2006/main" count="1215" uniqueCount="807">
  <si>
    <t>Наименование показателя</t>
  </si>
  <si>
    <t>из них:</t>
  </si>
  <si>
    <t>в том числе:</t>
  </si>
  <si>
    <t>УТВЕРЖДАЮ</t>
  </si>
  <si>
    <t>по ОКЕИ</t>
  </si>
  <si>
    <t>ОТЧЕТ</t>
  </si>
  <si>
    <t>На начало отчетного периода</t>
  </si>
  <si>
    <t>Справочно:</t>
  </si>
  <si>
    <t>II. Результат деятельности учреждения</t>
  </si>
  <si>
    <t>План (с учетом возвратов)</t>
  </si>
  <si>
    <t>в том числе</t>
  </si>
  <si>
    <t>всего</t>
  </si>
  <si>
    <t>Х</t>
  </si>
  <si>
    <t>900</t>
  </si>
  <si>
    <t>221</t>
  </si>
  <si>
    <t>222</t>
  </si>
  <si>
    <t>260</t>
  </si>
  <si>
    <t>290</t>
  </si>
  <si>
    <t>310</t>
  </si>
  <si>
    <t>340</t>
  </si>
  <si>
    <t>Социальное обеспечение, всего</t>
  </si>
  <si>
    <t>Прочие расходы</t>
  </si>
  <si>
    <t>III. Об использовании имущества, закрепленного за учреждением</t>
  </si>
  <si>
    <t>На конец отчетного периода</t>
  </si>
  <si>
    <t>Руководитель учреждения</t>
  </si>
  <si>
    <t>Подпись</t>
  </si>
  <si>
    <t>и об использовании закрепленного за ним</t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</si>
  <si>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</si>
  <si>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</si>
  <si>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и полномочия учредителя</t>
  </si>
  <si>
    <t>Код ОКВЭД</t>
  </si>
  <si>
    <t>Вид деятельности</t>
  </si>
  <si>
    <t>№ п/п</t>
  </si>
  <si>
    <t>1</t>
  </si>
  <si>
    <t>2</t>
  </si>
  <si>
    <t>Единицы измерения
показателя объема
(содержания) услуги (работы)</t>
  </si>
  <si>
    <t>Наименование 
услуги (работы)</t>
  </si>
  <si>
    <t>Категории 
потребителей услуги (работы)</t>
  </si>
  <si>
    <t>№ 
п/п</t>
  </si>
  <si>
    <t>2.1</t>
  </si>
  <si>
    <t>2.2</t>
  </si>
  <si>
    <t>3</t>
  </si>
  <si>
    <t>ценностей, денежных средств, а также от порчи материальных ценностей:</t>
  </si>
  <si>
    <t>Наименование
показателей</t>
  </si>
  <si>
    <t>Кассовые поступления и выплаты</t>
  </si>
  <si>
    <t>Остаток средств на начало текущего финансового года</t>
  </si>
  <si>
    <t>Поступления, всего</t>
  </si>
  <si>
    <t>субсидии на выполнение государственного задания</t>
  </si>
  <si>
    <t>х</t>
  </si>
  <si>
    <t>субсидии на иные цели, всего</t>
  </si>
  <si>
    <t>210</t>
  </si>
  <si>
    <t>Оплата работ, услуг, всего</t>
  </si>
  <si>
    <t>220</t>
  </si>
  <si>
    <t>услуги связи</t>
  </si>
  <si>
    <t>транспортные услуги</t>
  </si>
  <si>
    <t>262</t>
  </si>
  <si>
    <t>пособия по социальной помощи населению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</si>
  <si>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</si>
  <si>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</si>
  <si>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</si>
  <si>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</si>
  <si>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</si>
  <si>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</si>
  <si>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</si>
  <si>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</si>
  <si>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</si>
  <si>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</si>
  <si>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</si>
  <si>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</si>
  <si>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</si>
  <si>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</si>
  <si>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 %
к предыдущему отчетному периоду</t>
  </si>
  <si>
    <t>Адрес фактического 
местонахождения областного государственного учреждения</t>
  </si>
  <si>
    <t>I. Общие сведения об областном государственном учреждении</t>
  </si>
  <si>
    <t>Наименование  документа
услуги (работы)</t>
  </si>
  <si>
    <t>Номер, дата выдачи</t>
  </si>
  <si>
    <t xml:space="preserve">Количество жалоб  потребителей </t>
  </si>
  <si>
    <t>Принятые по результатам рассмотрения жалоб меры</t>
  </si>
  <si>
    <t>2.3</t>
  </si>
  <si>
    <t>операции по лицевым счетам, открытым
в органах  казначейства</t>
  </si>
  <si>
    <t xml:space="preserve">операции по счетам, открытым в кредитных организациях </t>
  </si>
  <si>
    <t>Выплаты за счет субсидии на  иные цели</t>
  </si>
  <si>
    <t>Общая площадь объектов недвижимого  имущества, находящегося у учреждения на праве оперативного управления и переданного в аренду (кв. м)</t>
  </si>
  <si>
    <t>Общая площадь объектов недвижимого  имущества, находящегося у учреждения на праве оперативного управления и переданного в безвозмездное пользование (кв. м)</t>
  </si>
  <si>
    <t>Единицы измерения показателей: 
 руб.коп.</t>
  </si>
  <si>
    <t>руб,коп.</t>
  </si>
  <si>
    <t>383</t>
  </si>
  <si>
    <t>Расходы по приобретению нефинансовых активов</t>
  </si>
  <si>
    <t>300</t>
  </si>
  <si>
    <t>Сумма прибыли учреждения после налогообложения в отчетном периоде (по данным налогового учета)</t>
  </si>
  <si>
    <t>в том числе: бесплатными</t>
  </si>
  <si>
    <t>Объем публичных обязательств</t>
  </si>
  <si>
    <t>Объем финансового обеспечения:</t>
  </si>
  <si>
    <t>задания учредителя</t>
  </si>
  <si>
    <t>целевых программ</t>
  </si>
  <si>
    <t>выполнения работ или оказания услуг в соответствии с обязательствами перед страховщиком по обязательному социальному страхованию</t>
  </si>
  <si>
    <t xml:space="preserve">Общее количество потребителей, воспользовавшихся услугами (работами) учреждения </t>
  </si>
  <si>
    <t>Исполнитель</t>
  </si>
  <si>
    <t>(подпись)</t>
  </si>
  <si>
    <t>(расшифровка подписи)</t>
  </si>
  <si>
    <t>Должность</t>
  </si>
  <si>
    <t>Фамилия, Имя, Отчество (полностью)</t>
  </si>
  <si>
    <t>…</t>
  </si>
  <si>
    <t>министерство социального развития Кировской области</t>
  </si>
  <si>
    <t xml:space="preserve">Протокол наблюдательного совета </t>
  </si>
  <si>
    <t>№   п/п</t>
  </si>
  <si>
    <t xml:space="preserve">На конец отчетного периода </t>
  </si>
  <si>
    <t>За год, предшествующий отчетному</t>
  </si>
  <si>
    <t>За отчетный год</t>
  </si>
  <si>
    <t>1.1</t>
  </si>
  <si>
    <t>1.2</t>
  </si>
  <si>
    <t>За год, предшествующий отчетному,  план/факт</t>
  </si>
  <si>
    <t>За отчетный год,  план/факт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</si>
  <si>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</si>
  <si>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261</t>
  </si>
  <si>
    <t>263</t>
  </si>
  <si>
    <t>пенсии, пособия и выплаты по пенсионному, социальному и медицинскому страхованию населения</t>
  </si>
  <si>
    <t>пенсии, пособия, выплачиваемые организациями сектора государственного управления</t>
  </si>
  <si>
    <t>Остаток средств на конец текущего финансового года</t>
  </si>
  <si>
    <t>Наименование услуги</t>
  </si>
  <si>
    <t>подведомственного министерству социального развития Кировской области,</t>
  </si>
  <si>
    <t>2.1. Сведения о балансовой (остаточной) стоимости нефинансовых актовов, дебиторской и кредиторской задолженности учреждения:</t>
  </si>
  <si>
    <t>2.5. Исполнение государственного задания</t>
  </si>
  <si>
    <t>2.2. Суммы доходов, полученных  учреждением от оказания платных услуг (выполнения работ):</t>
  </si>
  <si>
    <t>2.3. Цены (тарифы) на платные услуги (работы), оказываемые потребителям:</t>
  </si>
  <si>
    <t xml:space="preserve">2.6. Объем финансового обеспечения, (за год, предшествующий отчетному, и отчетный год):
</t>
  </si>
  <si>
    <t>2.4. Общее количество потребителей, воспользовавшихся услугами (работами) учреждения (в том числе платными для потребителей):</t>
  </si>
  <si>
    <t>18</t>
  </si>
  <si>
    <t>2.3.2. Цены (тарифы) на дополнительные платные социальные услуги и иные платные услуги, оказываемые потребителям:</t>
  </si>
  <si>
    <t xml:space="preserve">2.3.1. Тарифы на социальные услуги в соответствии с гарантированным перечнем социальных услуг утверждены распоряжением </t>
  </si>
  <si>
    <t>о результатах деятельности областного государственного автономного учреждения,</t>
  </si>
  <si>
    <t>1.1. Состав Наблюдательного совета учреждения:</t>
  </si>
  <si>
    <t>1.2. Основные виды деятельности учреждения, которые учреждение вправе осуществлять в соответствии с его учредительными документами:</t>
  </si>
  <si>
    <r>
      <t>1.3.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</si>
  <si>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t>1.4. 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</si>
  <si>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1.5.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 учреждения, лицензии и другие разрешительные документы):</t>
  </si>
  <si>
    <t>1.6. Сведения о численности работников учреждения:</t>
  </si>
  <si>
    <t>Количество ставок
по штатному расписанию</t>
  </si>
  <si>
    <t>Среднегодовая (среднесписочная) численность работников списочного состава
с учетом внешних совместителей
учреждения, чел.</t>
  </si>
  <si>
    <t>Пояснения</t>
  </si>
  <si>
    <t>Изменение, %</t>
  </si>
  <si>
    <t>На начало года, ед.</t>
  </si>
  <si>
    <t>На конец года, ед.</t>
  </si>
  <si>
    <t>Имеют высшее образование</t>
  </si>
  <si>
    <t>За период, предшествующий отчетному</t>
  </si>
  <si>
    <t>За отчетный период</t>
  </si>
  <si>
    <t>19</t>
  </si>
  <si>
    <t>20</t>
  </si>
  <si>
    <t>Основной персонал</t>
  </si>
  <si>
    <t>педагогические работники</t>
  </si>
  <si>
    <t>прочий основной персонал</t>
  </si>
  <si>
    <t>Вспомогательный персонал</t>
  </si>
  <si>
    <t>ИТОГО
по учреждению</t>
  </si>
  <si>
    <t>Имеют средне-специальное образование</t>
  </si>
  <si>
    <t>Иные</t>
  </si>
  <si>
    <t>Средняя заработная плата сотрудников учреждения 
(руб.)</t>
  </si>
  <si>
    <t>Квалификация работников учреждения, чел.</t>
  </si>
  <si>
    <t>врачи</t>
  </si>
  <si>
    <t>средний медицинский персонал</t>
  </si>
  <si>
    <t>младший медицинский персонал</t>
  </si>
  <si>
    <t>социальные работники</t>
  </si>
  <si>
    <t>специалисты по социальной работе</t>
  </si>
  <si>
    <t>Административно-управленческий персонал (без учета руководителей, заместителей руководителей, главных бухгалтеров)</t>
  </si>
  <si>
    <t>Административно-управленческий персонал (руководители, заместители руководителей, главные бухгалтеры)</t>
  </si>
  <si>
    <t>На начало отчетного периода (руб.)</t>
  </si>
  <si>
    <t>На конец отчетного периода (руб.)</t>
  </si>
  <si>
    <t xml:space="preserve">Изменение (%)
</t>
  </si>
  <si>
    <t>1.1.</t>
  </si>
  <si>
    <t>1.</t>
  </si>
  <si>
    <t>1.2.</t>
  </si>
  <si>
    <t>1.3.</t>
  </si>
  <si>
    <t>Балансовая (остаточная) стоимость нефинансовых активов, всего:</t>
  </si>
  <si>
    <t>Балансовая (остаточная) стоимость недвижимого имущества</t>
  </si>
  <si>
    <t>Балансовая (остаточная) стоимость особо ценного движимого имущества</t>
  </si>
  <si>
    <t>2.</t>
  </si>
  <si>
    <t>Финсновые активы, всего:</t>
  </si>
  <si>
    <t>2.1.</t>
  </si>
  <si>
    <t>Денежные средства учреждения, всего</t>
  </si>
  <si>
    <t xml:space="preserve">2.2. </t>
  </si>
  <si>
    <t>Дебиторская задолженность по доходам в разрезе  поступлений, предусмотренных планом ФХД</t>
  </si>
  <si>
    <t>2.3.</t>
  </si>
  <si>
    <t>Дебиторская задолженность по расходам в разрезе  выплат, предусмотренных планом ФХД</t>
  </si>
  <si>
    <t>2.4.</t>
  </si>
  <si>
    <t>Дебиторская задолженность не реальная к взысканию</t>
  </si>
  <si>
    <t>3.</t>
  </si>
  <si>
    <t>Обязательства, всего</t>
  </si>
  <si>
    <t>3.1.</t>
  </si>
  <si>
    <t>Кредиторская задолженность по доходам в разрезе  поступлений, предусмотренных планом ФХД</t>
  </si>
  <si>
    <t>3.2.</t>
  </si>
  <si>
    <t>Кредиторская задолженность по расходам в разрезе  выплат, предусмотренных планом ФХД</t>
  </si>
  <si>
    <t>3.1.1.</t>
  </si>
  <si>
    <t>3.3.</t>
  </si>
  <si>
    <t>Просроченная кредиторская задолженность</t>
  </si>
  <si>
    <t>1) Общая сумма выставленных требований к возмещению ущерба по недостачам и хищениям материальных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</si>
  <si>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</si>
  <si>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</si>
  <si>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Суммы доходов, полученных учреждением от оказания платных услуг (выполнения работ), при осуществлении основных видов деятельности сверх государственного задания, при осуществлении иных видов деятельности</t>
  </si>
  <si>
    <t>Суммы прочих доходов (гранты, субсидии, пожертвования, прочие безвозмездные поступления)</t>
  </si>
  <si>
    <t>Доходы, полученных учреждением от оказания платных услуг (выполнения работ) и иной приносящей доход деятельности, всего</t>
  </si>
  <si>
    <t>За год, предшествующий отчетному (руб.)</t>
  </si>
  <si>
    <t>За отчетный год (руб.)</t>
  </si>
  <si>
    <t>Изменение (%)</t>
  </si>
  <si>
    <t>2.7. Исполнение плана финансово-хозяйственной деятельности:</t>
  </si>
  <si>
    <t>Выплаты персоналу и начисления на выплаты по оплате труда</t>
  </si>
  <si>
    <t>Код операции сектора государственного управления</t>
  </si>
  <si>
    <t>Прочие расходы, всего</t>
  </si>
  <si>
    <t>Приобретение материальных запасов, всего</t>
  </si>
  <si>
    <t>Выплаты за счет  приносящей доход деятельности</t>
  </si>
  <si>
    <t>Общая площадь объектов недвижимого  имущества, находящегося у учреждения на праве оперативного управления (кв. м)</t>
  </si>
  <si>
    <t>Общая балансовая (остаточная) стоимость недвижимого  имущества, находящегося у учреждения на праве оперативного управления (руб)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</si>
  <si>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аренду (руб.)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</si>
  <si>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 (руб.)</t>
  </si>
  <si>
    <t>Общая балансовая (остаточная) стоимость движимого  имущества, находящегося у учреждения на праве оперативного управления (руб.)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</si>
  <si>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</t>
  </si>
  <si>
    <t>Общая балансовая (остаточная) стоимость движимого  имущества, находящегося у учреждения на праве оперативного управления и переданного в безвозмездное пользование ( руб.)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</si>
  <si>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(руб.)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</si>
  <si>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аренду (руб.)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</si>
  <si>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безвозмездное пользование (руб.)</t>
  </si>
  <si>
    <t>Количество объектов недвижимого  имущества, находящегося у учреждения на праве оперативного управления (шт.)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</si>
  <si>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(руб.)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</si>
  <si>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(руб.)</t>
  </si>
  <si>
    <t>Объем средств, полученных в отчетном году от распоряжения в установленном порядке  имуществом, находящимся у учреждения на праве оперативного управления (руб.)</t>
  </si>
  <si>
    <t>Главный бухгалтер</t>
  </si>
  <si>
    <t>Срок действия</t>
  </si>
  <si>
    <t>Наименование областного государственного автономного учреждения:</t>
  </si>
  <si>
    <t>КОГАУСО «Кировский городской комплексный центр социального обслуживания населения»</t>
  </si>
  <si>
    <t>А.А.Якименко</t>
  </si>
  <si>
    <t xml:space="preserve">к Порядку составления и утверждения отчета </t>
  </si>
  <si>
    <t xml:space="preserve">о результатах деятельности областных государственных </t>
  </si>
  <si>
    <t xml:space="preserve"> развития Кировской области, и об использовании закрепленного за ними государственного имущества</t>
  </si>
  <si>
    <t>учреждений, подведомственных министерству социального</t>
  </si>
  <si>
    <t>4345319910</t>
  </si>
  <si>
    <t>434501001</t>
  </si>
  <si>
    <t>г.Киров, ул. Комсомольская, д.10г</t>
  </si>
  <si>
    <t>г.Киров, ул. Карла Маркса, д.20</t>
  </si>
  <si>
    <t xml:space="preserve">г.Киров, ул. Пугачева, д.24    </t>
  </si>
  <si>
    <t>г.Киров, Нововятский район, ул.Клубная, д.19</t>
  </si>
  <si>
    <t>Елена Витальевна Стародубцева</t>
  </si>
  <si>
    <t>Александр Анатольевич Палий</t>
  </si>
  <si>
    <t>Консультант отдела учета имущества, регистрации прав и взаимодействия с организациями</t>
  </si>
  <si>
    <t>Председатель совета Первомайской районной организации Кировской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</si>
  <si>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Людмила Николаевна Коробец</t>
  </si>
  <si>
    <t>Зинаида Степановна Орешкина</t>
  </si>
  <si>
    <t>пенсионер</t>
  </si>
  <si>
    <t>Начальник отдела юридической и кадровой работы</t>
  </si>
  <si>
    <t xml:space="preserve">Ирина Николаевна Катаева </t>
  </si>
  <si>
    <t>Лия Васильевна Кошелева</t>
  </si>
  <si>
    <t>Заведующий отделением социального обслуживания на дому граждан пожилого возраста и инвалидов</t>
  </si>
  <si>
    <t>Начальник отдела организации материально-технического обеспечения учреждений</t>
  </si>
  <si>
    <t>88.10</t>
  </si>
  <si>
    <t xml:space="preserve">Предоставление социальных услуг без обеспечения проживания </t>
  </si>
  <si>
    <t>Учреждение вправе осуществлять следующие иные виды деятельности, направленные на достижение целей, ради которых оно создано:                                                                                                                                                                                                                            Предоставление дополнительных социальных услуг, утвержденных Правительством области.
Прочая деятельность по охране здоровья .
Физкультурно-оздоровительная деятельность.</t>
  </si>
  <si>
    <t>Человек</t>
  </si>
  <si>
    <t xml:space="preserve">Устав КОГАУСО «Кировский городской комплексный центр социального обслуживания населения»
Изменения в устав
</t>
  </si>
  <si>
    <t>Свидетельство о государственной регистрации юридического лица</t>
  </si>
  <si>
    <t>Свидетельство о постановке на учет Российской организации в налоговом органе по месту ее нахождения</t>
  </si>
  <si>
    <t xml:space="preserve">Распоряжение Правительства Кировской области  «О реорганизации кировских областных государственных автономных учреждений социального обслуживания» </t>
  </si>
  <si>
    <t>Приказ Главы Департамента социального развития Кировской области «О реорганизации кировских областных государственных автономных учреждений социального обслуживания»</t>
  </si>
  <si>
    <t>Лицензия на осуществление медицинской деятельности</t>
  </si>
  <si>
    <t xml:space="preserve">приказ № 461 от 22.12.2011 </t>
  </si>
  <si>
    <t>бессрочно</t>
  </si>
  <si>
    <t>Серия 43 № 002402836  от 29.12.2011</t>
  </si>
  <si>
    <t>Серия 43 № 002379335 от 29.12.2011</t>
  </si>
  <si>
    <t xml:space="preserve">№ 254 от 13.09.2011 </t>
  </si>
  <si>
    <t>№ 312 от 14.09.2011</t>
  </si>
  <si>
    <t xml:space="preserve">ФС-43-01-001008 от 25.04.2012 </t>
  </si>
  <si>
    <t>Услуга по предоставлению социального обслуживания в форме "на дому"</t>
  </si>
  <si>
    <t xml:space="preserve">Гражданин полностью или частично утративший способность либо 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отсутствии работы и средств к существованию; Гражданин при наличии иных обстоятельств, которые ухудшают или способны ухудшить условия его жизнедеятельности. </t>
  </si>
  <si>
    <t>1) Количество структурных подразделений (за исключением обособленных структурных подразделений (филиалов)): 4</t>
  </si>
  <si>
    <t>3) Количество штатных единиц учреждения, осуществляющих правовое и кадровое обеспечение, бухгалтерский учет,административно-хозяйственное обеспечение,</t>
  </si>
  <si>
    <r>
      <t xml:space="preserve"> информационно-техническое обеспечение, делопроизводство:  </t>
    </r>
    <r>
      <rPr>
        <u val="single"/>
        <sz val="11"/>
        <rFont val="Times New Roman"/>
        <family val="1"/>
      </rPr>
      <t xml:space="preserve">43,1 </t>
    </r>
  </si>
  <si>
    <t xml:space="preserve">2.2.1 </t>
  </si>
  <si>
    <t>доходы от предпринимательской деятельности</t>
  </si>
  <si>
    <t xml:space="preserve">2.2.2 </t>
  </si>
  <si>
    <t>субсидия на выполнение государственного задания</t>
  </si>
  <si>
    <t>2.2.3</t>
  </si>
  <si>
    <t>субсидия на иные цели</t>
  </si>
  <si>
    <t>2.3.1</t>
  </si>
  <si>
    <t>2.3.2</t>
  </si>
  <si>
    <t>коммунальные услуги</t>
  </si>
  <si>
    <t>2.3.3</t>
  </si>
  <si>
    <t>работы, услуги по содержанию имущества</t>
  </si>
  <si>
    <t>2.3.4</t>
  </si>
  <si>
    <t>прочие работы услуги</t>
  </si>
  <si>
    <t>2.3.5</t>
  </si>
  <si>
    <t>увеличение стоимости основных средств</t>
  </si>
  <si>
    <t>2.3.6</t>
  </si>
  <si>
    <t>увеличение стоимости материальных запасов</t>
  </si>
  <si>
    <t>3.1.2</t>
  </si>
  <si>
    <t>3.2.1</t>
  </si>
  <si>
    <t>Заработная плата</t>
  </si>
  <si>
    <t>3.2.2</t>
  </si>
  <si>
    <t>Начисления на оплату труда</t>
  </si>
  <si>
    <t>3.2.3</t>
  </si>
  <si>
    <t>3.2.4</t>
  </si>
  <si>
    <t>3.2.5</t>
  </si>
  <si>
    <t>3.2.6</t>
  </si>
  <si>
    <t>3.2.7</t>
  </si>
  <si>
    <t>3.2.8</t>
  </si>
  <si>
    <t>-</t>
  </si>
  <si>
    <t xml:space="preserve">1      Социальные услуги, предоставляемые в форме социального обслуживания на дому (ГОРОДСКАЯ МЕСТНОСТЬ)                                                                                                    
</t>
  </si>
  <si>
    <t>переноска дров, укладка дров в поленницу (1 м.куб)</t>
  </si>
  <si>
    <t>1.4.</t>
  </si>
  <si>
    <t>1.5.</t>
  </si>
  <si>
    <t>1.6.</t>
  </si>
  <si>
    <t>1.7.</t>
  </si>
  <si>
    <t>1.8.</t>
  </si>
  <si>
    <t>1.9.</t>
  </si>
  <si>
    <t>1.10.</t>
  </si>
  <si>
    <t>стирка ковровых покрытий (половиков, паласов, тканных дорожек и др.)       (1 шт) (моющие средства, инвентарь, перчатки предоставляет заказчик) - стирка небольших покрытий (не более 1кв.м.) осуществляется в ванной комнате круглогодично, стирка покрытий более 1 кв.м. осуществляется только в летний период в частном секторе.</t>
  </si>
  <si>
    <t>1.12.</t>
  </si>
  <si>
    <t>1.13.</t>
  </si>
  <si>
    <t>1.16.</t>
  </si>
  <si>
    <t>мытье окон чистящим средством, инвентарем заказчика с одной стороны          (1 кв.метр) (мытье внешней стороны только открывающихся во внутрь оконных рам)</t>
  </si>
  <si>
    <t>1.17.</t>
  </si>
  <si>
    <t>1.18.</t>
  </si>
  <si>
    <t>1.19.</t>
  </si>
  <si>
    <t>1.22.</t>
  </si>
  <si>
    <t>1.23.</t>
  </si>
  <si>
    <t>уход за домашними цветами / полив  (1 растение)</t>
  </si>
  <si>
    <t>1.24.</t>
  </si>
  <si>
    <t>1.25.</t>
  </si>
  <si>
    <t>1.26.</t>
  </si>
  <si>
    <t>1.27.</t>
  </si>
  <si>
    <t>1.28.</t>
  </si>
  <si>
    <t>1.31.</t>
  </si>
  <si>
    <t>1.32.</t>
  </si>
  <si>
    <t>1.33.</t>
  </si>
  <si>
    <t>1.35.</t>
  </si>
  <si>
    <t>1.36.</t>
  </si>
  <si>
    <t>1.37.</t>
  </si>
  <si>
    <t>1.38.</t>
  </si>
  <si>
    <t>полоскание белья  (1 кг)</t>
  </si>
  <si>
    <t>1.39.</t>
  </si>
  <si>
    <t>развешивание белья  (1кг)</t>
  </si>
  <si>
    <t>1.40.</t>
  </si>
  <si>
    <t>копка приусадебного участка вручную инвентарем заказчика (1 кв.м.)</t>
  </si>
  <si>
    <t>1.41.</t>
  </si>
  <si>
    <t>1.42.</t>
  </si>
  <si>
    <t>прополка приусадебного участка вручную инвентарем заказчика (1 кв.м.)</t>
  </si>
  <si>
    <t>1.43.</t>
  </si>
  <si>
    <t>1.45.</t>
  </si>
  <si>
    <t>1.46.</t>
  </si>
  <si>
    <t>разнос удобрений на грядки на приусадебном участке инвентарем заказчика (1 кв.м.)</t>
  </si>
  <si>
    <t>1.47.</t>
  </si>
  <si>
    <t>1.48.</t>
  </si>
  <si>
    <t>сбор урожая овощных культур (инвентарь заказчика) (1 кв.м.)</t>
  </si>
  <si>
    <t>1.49.</t>
  </si>
  <si>
    <t>сбор урожая с плодовых деревьев/ кустов (инвентарь заказчика) (1куст/дерево)</t>
  </si>
  <si>
    <t>1.50.</t>
  </si>
  <si>
    <t>1.51.</t>
  </si>
  <si>
    <t>1.52.</t>
  </si>
  <si>
    <t>1.53.</t>
  </si>
  <si>
    <t>оплата сотовой связи</t>
  </si>
  <si>
    <t>отправка и получение почтовых переводов</t>
  </si>
  <si>
    <t>отправка и получение посылок массой до  7 кг.</t>
  </si>
  <si>
    <t>2. Социальные услуги, предоставляемые в форме социального обслуживания на дому (СЕЛЬСКАЯ  МЕСТНОСТЬ)</t>
  </si>
  <si>
    <t>2.2.</t>
  </si>
  <si>
    <t>2.5.</t>
  </si>
  <si>
    <t>2.6.</t>
  </si>
  <si>
    <t>2.7.</t>
  </si>
  <si>
    <t>2.8.</t>
  </si>
  <si>
    <t>2.9.</t>
  </si>
  <si>
    <t>2.10.</t>
  </si>
  <si>
    <t>2.12.</t>
  </si>
  <si>
    <t>2.13.</t>
  </si>
  <si>
    <t>2.16.</t>
  </si>
  <si>
    <t>2.17.</t>
  </si>
  <si>
    <t>2.18.</t>
  </si>
  <si>
    <t>2.19.</t>
  </si>
  <si>
    <t>2.22.</t>
  </si>
  <si>
    <t>2.23.</t>
  </si>
  <si>
    <t>2.24.</t>
  </si>
  <si>
    <t>2.25.</t>
  </si>
  <si>
    <t>2.26.</t>
  </si>
  <si>
    <t>2.27.</t>
  </si>
  <si>
    <t>2.28.</t>
  </si>
  <si>
    <t>2.31.</t>
  </si>
  <si>
    <t>2.32.</t>
  </si>
  <si>
    <t>2.33.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</si>
  <si>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</si>
  <si>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</si>
  <si>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</si>
  <si>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</si>
  <si>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</si>
  <si>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</si>
  <si>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</si>
  <si>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</si>
  <si>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</si>
  <si>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</si>
  <si>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</si>
  <si>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</si>
  <si>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</si>
  <si>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</si>
  <si>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</si>
  <si>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</si>
  <si>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</si>
  <si>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</si>
  <si>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3. Социальные услуги, предоставляемые в форме полустационарного социального обслуживания</t>
  </si>
  <si>
    <t>социо-культурная реабилитация в отделениях дневного пребывания для граждан пожилого возраста, инвалидов, семей, находящихся в трудной жизненной ситуации (проведение лекториев, концертных программ, выставок с приглашением творческих коллективов, сотрудников учреждений культуры, общественных организаций и иное)  (с 1 человека)</t>
  </si>
  <si>
    <t>копирование документов</t>
  </si>
  <si>
    <t>сканирование документов</t>
  </si>
  <si>
    <t>3.4.</t>
  </si>
  <si>
    <t>печать документов</t>
  </si>
  <si>
    <t>3.5.</t>
  </si>
  <si>
    <t>3.6.</t>
  </si>
  <si>
    <t>Танцевальная терапия (с группы)</t>
  </si>
  <si>
    <t>3.7.</t>
  </si>
  <si>
    <t>Физкультурно-оздоровительные  мероприятия по методике «Пилатес» (с группы)</t>
  </si>
  <si>
    <t>3.8.</t>
  </si>
  <si>
    <t>Лепка из глины с использованием гончарного круга Никодим 250Н</t>
  </si>
  <si>
    <t>3.9.</t>
  </si>
  <si>
    <t>Лепка из глины с использованием гончарного круга Никодим 250</t>
  </si>
  <si>
    <t>3.10.</t>
  </si>
  <si>
    <t>Обжиг глиняных изделий</t>
  </si>
  <si>
    <t>3.11.</t>
  </si>
  <si>
    <t>Роспись глиняных изделий</t>
  </si>
  <si>
    <t>3.12.</t>
  </si>
  <si>
    <t>Дымковская игрушка</t>
  </si>
  <si>
    <t>3.13.</t>
  </si>
  <si>
    <t>Предоставление горячего питания</t>
  </si>
  <si>
    <t>4. "Социальное такси"</t>
  </si>
  <si>
    <t>4.1.</t>
  </si>
  <si>
    <t>услуга "Социальное такси" (предоставление транспорта для перевозки граждан пожилого возраста и инвалидов) УАЗ   за 1 час</t>
  </si>
  <si>
    <t>4.2.</t>
  </si>
  <si>
    <t>услуга "Социальное такси" (предоставление транспорта для перевозки граждан пожилого возраста и инвалидов) УАЗ   за 1 км. пробега</t>
  </si>
  <si>
    <t>5. Тарифы на технические средства реабилитации (суточная стоимость)</t>
  </si>
  <si>
    <t>5.1.</t>
  </si>
  <si>
    <t>Коляска инвалидная ПО</t>
  </si>
  <si>
    <t>5.2.</t>
  </si>
  <si>
    <t>Коляска инвалидная 01 ПО</t>
  </si>
  <si>
    <t>5.3.</t>
  </si>
  <si>
    <t>Коляска инвалидная ЛО</t>
  </si>
  <si>
    <t>5.4.</t>
  </si>
  <si>
    <t>Костыли металлические ЛО</t>
  </si>
  <si>
    <t>5.5.</t>
  </si>
  <si>
    <t>Трость телескопическая ЛО</t>
  </si>
  <si>
    <t>5.6.</t>
  </si>
  <si>
    <t>Ходунки 1-кнопочные шагающие ЛО</t>
  </si>
  <si>
    <t>5.7.</t>
  </si>
  <si>
    <t>Трость одноопорная ТР1 с УПС (телескопическая)</t>
  </si>
  <si>
    <t>5.8.</t>
  </si>
  <si>
    <t>Костыли подмышечные U Standart (размер М)</t>
  </si>
  <si>
    <t>5.9.</t>
  </si>
  <si>
    <t>Костыли подмышечные U Standart (размер L)</t>
  </si>
  <si>
    <t>5.10.</t>
  </si>
  <si>
    <t>Опоры ходунки FS915L</t>
  </si>
  <si>
    <t>5.11.</t>
  </si>
  <si>
    <t xml:space="preserve">Трость опорная металлическая для слепых </t>
  </si>
  <si>
    <t>5.12.</t>
  </si>
  <si>
    <t>Кресло-коляска инвалидная механическая  511В - 46</t>
  </si>
  <si>
    <t>5.13.</t>
  </si>
  <si>
    <t>Трость "Armed"</t>
  </si>
  <si>
    <t>5.14.</t>
  </si>
  <si>
    <t xml:space="preserve">Костыль "Armed"      (размер М) </t>
  </si>
  <si>
    <t>5.15.</t>
  </si>
  <si>
    <t>Кресло-коляска инвалидная механическая  Н-714N (детская)</t>
  </si>
  <si>
    <t>5.16.</t>
  </si>
  <si>
    <t>Сидение для ванной 10440</t>
  </si>
  <si>
    <t>5.17.</t>
  </si>
  <si>
    <t>Опоры - ходунки FS 966 LH</t>
  </si>
  <si>
    <t>5.18.</t>
  </si>
  <si>
    <t>Кресло - туалет ПО</t>
  </si>
  <si>
    <t>5.19.</t>
  </si>
  <si>
    <t>Ходунки опорные ПО</t>
  </si>
  <si>
    <t>5.20.</t>
  </si>
  <si>
    <t>Костыли ПО</t>
  </si>
  <si>
    <t>5.21.</t>
  </si>
  <si>
    <t>Костыли-01 ПО</t>
  </si>
  <si>
    <t>5.22.</t>
  </si>
  <si>
    <t>Трость опорная ПО</t>
  </si>
  <si>
    <t>5.23.</t>
  </si>
  <si>
    <t>Коляска инвалидная-02 ПО</t>
  </si>
  <si>
    <t>5.24.</t>
  </si>
  <si>
    <t>Опоры ходунки FS915L Armed</t>
  </si>
  <si>
    <t>5.25.</t>
  </si>
  <si>
    <t>Матрас противопролежневый с компрессором</t>
  </si>
  <si>
    <t>5.26.</t>
  </si>
  <si>
    <t xml:space="preserve">Кресло-коляска механическая  </t>
  </si>
  <si>
    <t>5.27.</t>
  </si>
  <si>
    <t>Кресло-туалет</t>
  </si>
  <si>
    <t>5.28.</t>
  </si>
  <si>
    <t>Кресло-каталка инвалидная</t>
  </si>
  <si>
    <t>5.29.</t>
  </si>
  <si>
    <t>Кресло-туалет на колесах</t>
  </si>
  <si>
    <t>5.30.</t>
  </si>
  <si>
    <t>5.31.</t>
  </si>
  <si>
    <t>Трость 3-х опорная</t>
  </si>
  <si>
    <t>5.32.</t>
  </si>
  <si>
    <t>Костыль с опорой под локоть</t>
  </si>
  <si>
    <t>5.33.</t>
  </si>
  <si>
    <t>Ходунки</t>
  </si>
  <si>
    <t>5.34.</t>
  </si>
  <si>
    <t>Кресло - коляска инвалидная детская складная</t>
  </si>
  <si>
    <t>5.35.</t>
  </si>
  <si>
    <t>Кресло - каталка облегченная пассивного типа</t>
  </si>
  <si>
    <t>5.36.</t>
  </si>
  <si>
    <t>Кресло - коляска с санитарным оснащением</t>
  </si>
  <si>
    <t>5.37.</t>
  </si>
  <si>
    <t xml:space="preserve">Кресло - коляска инвалидная </t>
  </si>
  <si>
    <t>5.38.</t>
  </si>
  <si>
    <t>Кресло - коляска с электроприводом складная</t>
  </si>
  <si>
    <t>5.39.</t>
  </si>
  <si>
    <t>Матрас противопролежневый трубчатый</t>
  </si>
  <si>
    <t>5.40.</t>
  </si>
  <si>
    <t>Подушка противопролежневая</t>
  </si>
  <si>
    <t>5.41.</t>
  </si>
  <si>
    <t>Пояс для перемещения больного</t>
  </si>
  <si>
    <t>5.42.</t>
  </si>
  <si>
    <t>Опоры ходунки с функцией шага двухуровневые</t>
  </si>
  <si>
    <t>5.43.</t>
  </si>
  <si>
    <t>Опоры ходунки с передними колесами</t>
  </si>
  <si>
    <t>5.44.</t>
  </si>
  <si>
    <t>Диск поворотный для пересаживания больного</t>
  </si>
  <si>
    <t>5.45.</t>
  </si>
  <si>
    <t>Кресло инвалидное с санитарным оснащением</t>
  </si>
  <si>
    <t>5.46.</t>
  </si>
  <si>
    <t>Кресло-туалет для полных людей</t>
  </si>
  <si>
    <t>5.47.</t>
  </si>
  <si>
    <t>Доска для пересаживания больного</t>
  </si>
  <si>
    <t>5.48.</t>
  </si>
  <si>
    <t>Дуга напольная терапевтическая</t>
  </si>
  <si>
    <t>5.49.</t>
  </si>
  <si>
    <t>Скользящий рукав</t>
  </si>
  <si>
    <t>5.50.</t>
  </si>
  <si>
    <t>Скользящая простыня</t>
  </si>
  <si>
    <t>5.51.</t>
  </si>
  <si>
    <t>Столик для инвалидной коляски</t>
  </si>
  <si>
    <t>5.52.</t>
  </si>
  <si>
    <t>Ступенька вспомогательная с поручнем для ванны</t>
  </si>
  <si>
    <t>5.53.</t>
  </si>
  <si>
    <t>Боковое ограждение для кровати</t>
  </si>
  <si>
    <t>5.54.</t>
  </si>
  <si>
    <t>Костыль подмышечный</t>
  </si>
  <si>
    <t>5.55.</t>
  </si>
  <si>
    <t>5.56.</t>
  </si>
  <si>
    <t>5.57.</t>
  </si>
  <si>
    <t>Кресло для переноски больного</t>
  </si>
  <si>
    <t>5.58.</t>
  </si>
  <si>
    <t>Функциональная кровать трехсекционная КОМ 02-2</t>
  </si>
  <si>
    <t>5.59.</t>
  </si>
  <si>
    <t>Подъемник с подвесом</t>
  </si>
  <si>
    <t>5.60.</t>
  </si>
  <si>
    <t>Подъемник электрический для перемещения инвалидов</t>
  </si>
  <si>
    <t>5.61.</t>
  </si>
  <si>
    <t>5.62.</t>
  </si>
  <si>
    <t>7,26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</si>
  <si>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</si>
  <si>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</si>
  <si>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</si>
  <si>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</si>
  <si>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</si>
  <si>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</si>
  <si>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</si>
  <si>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</si>
  <si>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</si>
  <si>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</si>
  <si>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</si>
  <si>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</si>
  <si>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</si>
  <si>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</si>
  <si>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</si>
  <si>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</si>
  <si>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</si>
  <si>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</si>
  <si>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</si>
  <si>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</si>
  <si>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</si>
  <si>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</si>
  <si>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</si>
  <si>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</si>
  <si>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Устройство для подъема и перемещения инвалидов Rif LY-9000</t>
  </si>
  <si>
    <t>Средняя стоимость для потребителей получения дополнительных платных услуг (работ) по видам услуг (работ):</t>
  </si>
  <si>
    <t>Социальные услуги, предоставляемые в форме социального обслуживания на дому (ГОРОДСКАЯ МЕСТНОСТЬ)</t>
  </si>
  <si>
    <t>Социальные услуги, предоставляемые в форме социального обслуживания на дому (СЕЛЬСКАЯ  МЕСТНОСТЬ)</t>
  </si>
  <si>
    <t>Социальные услуги, предоставляемые в форме полустационарного социального обслуживания</t>
  </si>
  <si>
    <t>"Социальное такси"</t>
  </si>
  <si>
    <t>Тарифы на технические средства реабилитации</t>
  </si>
  <si>
    <t>223</t>
  </si>
  <si>
    <t>225</t>
  </si>
  <si>
    <t>Налог на имущество</t>
  </si>
  <si>
    <t>291</t>
  </si>
  <si>
    <t>Транспортный налог</t>
  </si>
  <si>
    <t>Увеличение стоимости прочих оборотных запасов (материалов)</t>
  </si>
  <si>
    <t>346</t>
  </si>
  <si>
    <t>224</t>
  </si>
  <si>
    <t>прочие работы, услуги</t>
  </si>
  <si>
    <t>226</t>
  </si>
  <si>
    <t>Расходы по приобретению нефинансовых активов, в том числе</t>
  </si>
  <si>
    <t>Приобретение основных средств</t>
  </si>
  <si>
    <t>Приобретение материальных запасов, в том числе:</t>
  </si>
  <si>
    <t>Увеличение стоимости прочих материальных запасов однократного применения</t>
  </si>
  <si>
    <t>349</t>
  </si>
  <si>
    <t>оплата аренды имущества</t>
  </si>
  <si>
    <t>расходы на страхование имущества и гражданской ответственности</t>
  </si>
  <si>
    <t>227</t>
  </si>
  <si>
    <t>Увеличение стоимости горюче-смазочных материалов</t>
  </si>
  <si>
    <t>343</t>
  </si>
  <si>
    <t xml:space="preserve">Увеличение стоимости строительных материалов
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</si>
  <si>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</si>
  <si>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</si>
  <si>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</si>
  <si>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</t>
  </si>
  <si>
    <t>2075083,61                               (524311,10)</t>
  </si>
  <si>
    <t>Е.А. Смирнова</t>
  </si>
  <si>
    <t>Ю.Р. Чарушникова</t>
  </si>
  <si>
    <t xml:space="preserve"> И.Н. Катаева</t>
  </si>
  <si>
    <t xml:space="preserve">К.А. Игошина </t>
  </si>
  <si>
    <t>Услуга по предоставлению социального обслуживания в форме «на дому»</t>
  </si>
  <si>
    <r>
      <t xml:space="preserve">2) Количество штатных единиц учреждения, задействованных в осуществлении основных видов деятельности: </t>
    </r>
    <r>
      <rPr>
        <u val="single"/>
        <sz val="11"/>
        <rFont val="Times New Roman"/>
        <family val="1"/>
      </rPr>
      <t>325,88</t>
    </r>
  </si>
  <si>
    <t>налоги, пошлины, сборы</t>
  </si>
  <si>
    <t>9970656,85/                847915,61</t>
  </si>
  <si>
    <t>2075083,61/                 500657,9</t>
  </si>
  <si>
    <t>1996890                (347257,71)</t>
  </si>
  <si>
    <t>замена штор, занавесок, прикрепление к карнизу (1 шт-1 занавеска, штора)</t>
  </si>
  <si>
    <t>доставка дров от места хранения к печи (до 7кг)</t>
  </si>
  <si>
    <t>доставка воды на дом из ближайшего источника водоснаюжения (колонки, колодца, киоска-автомата) в инвентаре заказчика (до 7кг)</t>
  </si>
  <si>
    <t>мытье посуды инвентарем и моющими средствами заказчка</t>
  </si>
  <si>
    <t>чистка от пыли ковров и ковровых покрытий пылесосом заказчика                      (1 кв.м.)</t>
  </si>
  <si>
    <t>вынос коммунальных отходов из жилого помещения граждан до места контейнера, мусоропровода</t>
  </si>
  <si>
    <t>чистка печи от золы инвентарем заказчика</t>
  </si>
  <si>
    <t>уборка придомовой территории от листвы, снега, льда, бытовых отходов и другого мусора инвентарем заказчика (1кв.м.)</t>
  </si>
  <si>
    <t>обработка в зимнее время придомовых дорожек (тротуаров) песком (солью) заказчика (1 кв.м)</t>
  </si>
  <si>
    <t>мелкий ремонт белья, одежды (пришивка оторванных пуговиц, металличческих крючков и петель; восстановление изношенных или обметка новых петель; изготовление и пришивка вешалки; восстановление скрепок в концах прорезных карманов и в других местах одежды; прикрепление оторванных концов листочки карманов к поле; ремонт, изготовление и прикрепление различных шлевок и хлястиков, распоровшихся швов; ремонт открытых дыр путем вставки небольших заплат; ремонт нижних краев брюк и пришивка к ним тесьмы).</t>
  </si>
  <si>
    <t>чистка поверхностей мебели от пыли средствами заказчика (1 кв.м)</t>
  </si>
  <si>
    <t>выхлапывание на улице прикроватных, придверных ковровых покрытий, подушек, одеял инвентарем заказчика</t>
  </si>
  <si>
    <t>влажная уборка жилых помещений (комнат, помещений вспомогательного пользования (туалетной и ванной комнат, кухни, коридора)) (1 кв.м.) инвентарем и моющими средствами заказчика</t>
  </si>
  <si>
    <t>очистка рам от утеплителя инвентарем заказчика (1 п.метр)</t>
  </si>
  <si>
    <t>утепление окон, подполья, дверей    средствами заказчика   (1 п.метр)</t>
  </si>
  <si>
    <t>стирка белья вручную (1 кг) с использованием оборудования и моющих средств заказчика</t>
  </si>
  <si>
    <t>глажка белья с использованием оборудования заказчика (1 кг)</t>
  </si>
  <si>
    <t>уход за домашними растениями   (1 растение)</t>
  </si>
  <si>
    <t>кормление домашнего питомца кормом заказчика</t>
  </si>
  <si>
    <t>уход за домашними питомцами (смена туалета) с использованием средств заказчика</t>
  </si>
  <si>
    <t>уход за домашними питомцами (мытье туалета) с использованием средств заказчика</t>
  </si>
  <si>
    <t>чтение книг, газет, журналов и иных текстов</t>
  </si>
  <si>
    <t>закладка овощей, консервации вподвальное помещение, погреб)                        (1 ведро или 1 корзина до 7кг.)</t>
  </si>
  <si>
    <t>закладка овощей, консервации вподвальное помещение, погреб)                         (1 ведро или 1 корзина до 7кг.)</t>
  </si>
  <si>
    <t>консервация овощей, фруктов, ягод и прочее</t>
  </si>
  <si>
    <t>доставка овощей (консервации) из погреба, подвальных помещений (1 ведро или 1 корзина до 7кг.)</t>
  </si>
  <si>
    <t>доставка овощей для посадки от места хранения до места посадки (1 ведро или 1 корзина до 7кг)</t>
  </si>
  <si>
    <t>снятие денежных средств получателя социальных услуг со счета или получение их в кредитной организации (при наличии нотариальной доверенности), доставка их</t>
  </si>
  <si>
    <t>истопка печи</t>
  </si>
  <si>
    <t>мытье холодильника, микроволновой печи, духового шкафа, кухонной вытяжки (внутри и снаружи) инвентарем и моющими средствами заказчика (1 предмет)</t>
  </si>
  <si>
    <t>мытье (чистка) люстр, бра, торшеров, зеркал, стекла и двери инвентарем и моющими средствами заказчика (1 предмет)</t>
  </si>
  <si>
    <t>мытье (чистка) радиаторов отопления инвентарем и моющими средствами заказчика (1 предмет)</t>
  </si>
  <si>
    <t>выхлапывание на улице матрацев инвентарем заказчика</t>
  </si>
  <si>
    <t>стирка и полоскание белья на стиральной машине (активаторного типа) с использованием оборудования и моющих средств заказчика (1 кг)</t>
  </si>
  <si>
    <t xml:space="preserve">замена электрической лампочки     </t>
  </si>
  <si>
    <t xml:space="preserve">замена электрической лампочки      </t>
  </si>
  <si>
    <t>приобретение и доставка корма для домашних питомцев</t>
  </si>
  <si>
    <t>выгул домашнего питомца, при условии обязательного обеспечения безопасности граждан, животных, сохранности имущества физических лиц и юридических лиц</t>
  </si>
  <si>
    <t>сопровождение заказчика в магазины, почтовые отделения, кредитные учреждения (банки), досуговые учреждения, храмы и прочее</t>
  </si>
  <si>
    <t>посадка овощных культур инвентарем заказчика (1 кв.м.)</t>
  </si>
  <si>
    <t>окучивание приусадебного участка инвентарем заказчика   (1 кв.м.)</t>
  </si>
  <si>
    <t>окучивание приусадебного участка инвентарем заказчика  (1 кв.м.)</t>
  </si>
  <si>
    <t>полив приусадебного участка вручную инвентарем заказчика (1 кв.м.)</t>
  </si>
  <si>
    <t xml:space="preserve">сбор вредителей сельскохозяйственных культур на приусадебном участке (обработка растений от вредителей) инвентарем заказчика (1 кв.м.) </t>
  </si>
  <si>
    <t>услуга сиделки (предоставляется гражданам, не являющимся получателем социальных услуг, но нуждающимся в уходе в период временного отсутствия родственного ухода (отпуск, командировка и пр.)</t>
  </si>
  <si>
    <t>покупка и доставка продуктов питания, промышленных товаров первой необходимости, средств санитарии и гигиены, средств ухода, книг, газет, журналов (до 7 кг)</t>
  </si>
  <si>
    <t>1.11.</t>
  </si>
  <si>
    <t>1.14.</t>
  </si>
  <si>
    <t>1.15.</t>
  </si>
  <si>
    <t>1.20.</t>
  </si>
  <si>
    <t>1.21.</t>
  </si>
  <si>
    <t>1.29.</t>
  </si>
  <si>
    <t>1.30.</t>
  </si>
  <si>
    <t>1.34.</t>
  </si>
  <si>
    <t>1.44.</t>
  </si>
  <si>
    <t>1.54.</t>
  </si>
  <si>
    <t>1.55.</t>
  </si>
  <si>
    <t>2.11.</t>
  </si>
  <si>
    <t>2.14.</t>
  </si>
  <si>
    <t>2.15.</t>
  </si>
  <si>
    <t>2.20.</t>
  </si>
  <si>
    <t>2.21.</t>
  </si>
  <si>
    <t>2.29.</t>
  </si>
  <si>
    <t>2.30.</t>
  </si>
  <si>
    <t>2.34.</t>
  </si>
  <si>
    <t>2.44.</t>
  </si>
  <si>
    <t>2.54.</t>
  </si>
  <si>
    <t>2.55.</t>
  </si>
  <si>
    <t>2.56.</t>
  </si>
  <si>
    <t>2.57.</t>
  </si>
  <si>
    <t>16914 / 17321</t>
  </si>
  <si>
    <t>2380 / 2395</t>
  </si>
  <si>
    <t>145563667,50  /                     145563667,50</t>
  </si>
  <si>
    <t>7151914,46  /                        7151914,46</t>
  </si>
  <si>
    <t>Кресло-каталка с санитарным оснащением</t>
  </si>
  <si>
    <t>Скользящая простыня (2 полотна 65*180)</t>
  </si>
  <si>
    <t>М-0007_ Матрас противопролежневый «Orthoforma» с компрессором «Orthoforma» (ячеистый с регулир. давления)</t>
  </si>
  <si>
    <t>XS 308 Двухуровневые ходунки шагающего типа</t>
  </si>
  <si>
    <t>TU1 Стул с санитарным оснащением, нескладной. Ножки регулируются по  высоте. Грузоподъёмность 130 кг. ШС 45 см.</t>
  </si>
  <si>
    <t>HR3000 Опора под спину с регулируемым углом наклона и подушкой под голову</t>
  </si>
  <si>
    <t>KS 501 Алюминиевые костыли (пара),М от 1150 до 1380 мм, грузоподъёмность 120 кг</t>
  </si>
  <si>
    <t>Ванная переносная пластиковая для мытья головы 47*35*12</t>
  </si>
  <si>
    <t>Поддерживающий пояс (размер L)</t>
  </si>
  <si>
    <t>Столик надкроватный на колесиках</t>
  </si>
  <si>
    <t>Кровать функциональная механическая с принадлежностями</t>
  </si>
  <si>
    <t>Доска для пересаживания пациента</t>
  </si>
  <si>
    <t>Кресло-коляска 3000 (складная спинка)</t>
  </si>
  <si>
    <t>Лестница веревочная для опоры</t>
  </si>
  <si>
    <t>Матрас противопролежневый с регулировкой давления</t>
  </si>
  <si>
    <t>Подголовник для мытья головы больного в кровати</t>
  </si>
  <si>
    <t>Подъемное приспособление с фиксатором (сетка) опора под спину в кровать</t>
  </si>
  <si>
    <t>Столик для инвалидной коляски и кровати с поворотной столешницей</t>
  </si>
  <si>
    <t>Ходунки FS 913 L 2</t>
  </si>
  <si>
    <t>Ходунки Dayang Medikal XS 308</t>
  </si>
  <si>
    <t>Скользящая простыня для перемещения лежачего больного</t>
  </si>
  <si>
    <t>Кровать медицинская функциональная 2х секционная КФ2-01-"МСК"</t>
  </si>
  <si>
    <t>Судно медицинское полимерное "Ладья"</t>
  </si>
  <si>
    <r>
      <t>Общая площадь объектов недвижимого имущества, арендуемых учреждением (кв. м)</t>
    </r>
    <r>
      <rPr>
        <i/>
        <sz val="9"/>
        <color rgb="FFFF0000"/>
        <rFont val="Times New Roman"/>
        <family val="1"/>
      </rPr>
      <t xml:space="preserve"> </t>
    </r>
  </si>
  <si>
    <r>
      <t>Общая площадь объектов недвижимого имущества,находящегося в учреждении на прве безвозмезлного пользования  (кв. м)</t>
    </r>
    <r>
      <rPr>
        <i/>
        <sz val="9"/>
        <color rgb="FFFF0000"/>
        <rFont val="Times New Roman"/>
        <family val="1"/>
      </rPr>
      <t xml:space="preserve"> </t>
    </r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</si>
  <si>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</si>
  <si>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</si>
  <si>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</si>
  <si>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</si>
  <si>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</si>
  <si>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</si>
  <si>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</si>
  <si>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</si>
  <si>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</si>
  <si>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</si>
  <si>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</si>
  <si>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</t>
  </si>
  <si>
    <t>5.99.</t>
  </si>
  <si>
    <t>5.100.</t>
  </si>
  <si>
    <t>5.101.</t>
  </si>
  <si>
    <t>5.102.</t>
  </si>
  <si>
    <t>5.103.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</si>
  <si>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</si>
  <si>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</si>
  <si>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</si>
  <si>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</si>
  <si>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</si>
  <si>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</si>
  <si>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</si>
  <si>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</si>
  <si>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1.56.</t>
  </si>
  <si>
    <t>1.57.</t>
  </si>
  <si>
    <t>Организация досуга для граждан пожилого возраста и инвалидов, семей, находящихся в трудной жизненной ситуации (проведение лекториев, концертных программ, выставок  с приглашением творческих коллективов сотрудников учреждений культуры, общественных организаций и иное в организациях социального обслуживания)</t>
  </si>
  <si>
    <t>Арттерапия</t>
  </si>
  <si>
    <t>Куклотерапия</t>
  </si>
  <si>
    <t>Песочная терапия</t>
  </si>
  <si>
    <t>Сказкотерапия</t>
  </si>
  <si>
    <t>Роспись по стеклу</t>
  </si>
  <si>
    <t>Роспись по дереву</t>
  </si>
  <si>
    <t>Роспись по ткани</t>
  </si>
  <si>
    <t>Лепка глины</t>
  </si>
  <si>
    <t>Пошив мягкой игрушки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</si>
  <si>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</si>
  <si>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</si>
  <si>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</si>
  <si>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</si>
  <si>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</si>
  <si>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</si>
  <si>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</si>
  <si>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</si>
  <si>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</si>
  <si>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138411753,04  /                  138411753,04</t>
  </si>
  <si>
    <t>Доходы от операционной аренды</t>
  </si>
  <si>
    <t>Поступления от оказания платных услуг (выполнения работ) и иной приносящей доход деятельности, в том числе доходы от операционной аренды, доходы от операций с активами</t>
  </si>
  <si>
    <t>264</t>
  </si>
  <si>
    <t>пенсии, пособия, выплачиваемые работодателями, нанимателями бывшим работникам</t>
  </si>
  <si>
    <t>Доходы от операций с активами</t>
  </si>
  <si>
    <t>Социальное обеспечение, всего, из них:</t>
  </si>
  <si>
    <t>266</t>
  </si>
  <si>
    <t>социальные пособия и компенсации персоналу в денежной форме</t>
  </si>
  <si>
    <t>296</t>
  </si>
  <si>
    <t>Иные выплаты текущего характера физическим лицам</t>
  </si>
  <si>
    <t>342</t>
  </si>
  <si>
    <t>Увеличение стоимости продуктов питания</t>
  </si>
  <si>
    <t xml:space="preserve"> О.Л. Дровосекова</t>
  </si>
  <si>
    <t xml:space="preserve">г.Киров, мкр.Лянгасово, ул. Гражданская, д.40   </t>
  </si>
  <si>
    <t>Приложение № 2</t>
  </si>
  <si>
    <r>
      <t xml:space="preserve">имущества за </t>
    </r>
    <r>
      <rPr>
        <u val="single"/>
        <sz val="12"/>
        <rFont val="Times New Roman"/>
        <family val="1"/>
      </rPr>
      <t>2022</t>
    </r>
    <r>
      <rPr>
        <sz val="12"/>
        <rFont val="Times New Roman"/>
        <family val="1"/>
      </rPr>
      <t xml:space="preserve"> год</t>
    </r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</si>
  <si>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</si>
  <si>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Услуги по предоставлению социального обслуживания  в полустационарной 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</si>
  <si>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от 20.01.2023 № 1</t>
  </si>
  <si>
    <t>10994245,36/              2075016,41</t>
  </si>
  <si>
    <t>2075083,61/                   477004,70</t>
  </si>
  <si>
    <t>3317792,23/             1376906,71</t>
  </si>
  <si>
    <t>10,26/144,72</t>
  </si>
  <si>
    <t>0/- 5</t>
  </si>
  <si>
    <t>66,14</t>
  </si>
  <si>
    <t>введены в штат  новые единицы Сиделка</t>
  </si>
  <si>
    <t>4) Количество вакантных должностей (на начало и конец отчетного года):  51,99 шт.ед. / 57,13 шт.ед.</t>
  </si>
  <si>
    <t>5) Численность сотрудников учреждения, прошедших повышение квалификации: 185 чел.</t>
  </si>
  <si>
    <t>2075083,61                               (477004,70)</t>
  </si>
  <si>
    <t>8919161,75                                   (1598011,71)</t>
  </si>
  <si>
    <t>3317792,23                                   (1376906,71)</t>
  </si>
  <si>
    <t>пожертвования, в том числе денежные пожертвования и безвозмездные поступления от физических и (или) юридических лиц</t>
  </si>
  <si>
    <t>Выплаты</t>
  </si>
  <si>
    <t>228</t>
  </si>
  <si>
    <t>Арендная плата за пользование имуществом</t>
  </si>
  <si>
    <t>Прочие работы и услуги</t>
  </si>
  <si>
    <t>Страхование</t>
  </si>
  <si>
    <t xml:space="preserve">Работы и услуги для целей капитальных вложений </t>
  </si>
  <si>
    <t>Увеличение стоимости основных средств</t>
  </si>
  <si>
    <t>2380/2391</t>
  </si>
  <si>
    <t>16914 / 17546</t>
  </si>
  <si>
    <t>0 / 0,16</t>
  </si>
  <si>
    <t>0 / 1,28</t>
  </si>
  <si>
    <t>12369531,67   /                    12369531,67</t>
  </si>
  <si>
    <t>148696469,41     /  148696469,41</t>
  </si>
  <si>
    <t>161066001,08    /    161066001,08</t>
  </si>
  <si>
    <t>региональной службы по тарифам Кировской области от 21.06.2022 № 21/3-нпс-2022.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</si>
</sst>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2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i/>
      <sz val="9"/>
      <color rgb="FFFF000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</cellStyleXfs>
  <cellXfs count="6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4" fillId="0" borderId="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" fillId="13" borderId="0" xfId="0" applyNumberFormat="1" applyFont="1" applyFill="1" applyBorder="1" applyAlignment="1">
      <alignment horizontal="left"/>
    </xf>
    <xf numFmtId="0" fontId="4" fillId="13" borderId="0" xfId="0" applyFont="1" applyFill="1" applyAlignment="1">
      <alignment vertical="top"/>
    </xf>
    <xf numFmtId="0" fontId="4" fillId="13" borderId="1" xfId="0" applyFont="1" applyFill="1" applyBorder="1" applyAlignment="1">
      <alignment horizontal="left" vertical="top"/>
    </xf>
    <xf numFmtId="9" fontId="4" fillId="13" borderId="1" xfId="21" applyFont="1" applyFill="1" applyBorder="1" applyAlignment="1">
      <alignment horizontal="center"/>
    </xf>
    <xf numFmtId="9" fontId="4" fillId="13" borderId="2" xfId="21" applyFont="1" applyFill="1" applyBorder="1" applyAlignment="1">
      <alignment horizontal="center"/>
    </xf>
    <xf numFmtId="9" fontId="4" fillId="13" borderId="3" xfId="21" applyFont="1" applyFill="1" applyBorder="1" applyAlignment="1">
      <alignment horizontal="center"/>
    </xf>
    <xf numFmtId="0" fontId="4" fillId="13" borderId="4" xfId="0" applyFont="1" applyFill="1" applyBorder="1" applyAlignment="1">
      <alignment horizontal="left" vertical="top" wrapText="1"/>
    </xf>
    <xf numFmtId="0" fontId="4" fillId="13" borderId="0" xfId="0" applyFont="1" applyFill="1"/>
    <xf numFmtId="0" fontId="5" fillId="13" borderId="0" xfId="0" applyFont="1" applyFill="1" applyAlignment="1">
      <alignment horizontal="left"/>
    </xf>
    <xf numFmtId="0" fontId="5" fillId="13" borderId="0" xfId="0" applyFont="1" applyFill="1"/>
    <xf numFmtId="0" fontId="5" fillId="13" borderId="0" xfId="0" applyFont="1" applyFill="1" applyAlignment="1">
      <alignment vertical="top"/>
    </xf>
    <xf numFmtId="0" fontId="4" fillId="13" borderId="0" xfId="0" applyFont="1" applyFill="1" applyBorder="1" applyAlignment="1">
      <alignment horizontal="center"/>
    </xf>
    <xf numFmtId="0" fontId="10" fillId="13" borderId="0" xfId="0" applyFont="1" applyFill="1"/>
    <xf numFmtId="0" fontId="4" fillId="13" borderId="0" xfId="0" applyFont="1" applyFill="1" applyBorder="1" applyAlignment="1">
      <alignment horizontal="left" vertical="top" wrapText="1"/>
    </xf>
    <xf numFmtId="0" fontId="4" fillId="13" borderId="0" xfId="0" applyFont="1" applyFill="1" applyAlignment="1">
      <alignment wrapText="1"/>
    </xf>
    <xf numFmtId="0" fontId="3" fillId="0" borderId="0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2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17" fillId="0" borderId="7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vertical="top"/>
    </xf>
    <xf numFmtId="0" fontId="17" fillId="0" borderId="7" xfId="0" applyFont="1" applyBorder="1" applyAlignment="1">
      <alignment horizontal="left" vertical="top" wrapText="1"/>
    </xf>
    <xf numFmtId="164" fontId="17" fillId="0" borderId="7" xfId="20" applyFont="1" applyFill="1" applyBorder="1" applyAlignment="1">
      <alignment horizontal="center"/>
    </xf>
    <xf numFmtId="9" fontId="17" fillId="0" borderId="7" xfId="21" applyFont="1" applyFill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64" fontId="3" fillId="0" borderId="4" xfId="2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164" fontId="17" fillId="0" borderId="0" xfId="20" applyFont="1" applyFill="1" applyBorder="1" applyAlignment="1">
      <alignment horizontal="center"/>
    </xf>
    <xf numFmtId="9" fontId="17" fillId="0" borderId="0" xfId="21" applyFont="1" applyFill="1" applyBorder="1" applyAlignment="1">
      <alignment horizontal="center"/>
    </xf>
    <xf numFmtId="2" fontId="3" fillId="13" borderId="5" xfId="0" applyNumberFormat="1" applyFont="1" applyFill="1" applyBorder="1" applyAlignment="1">
      <alignment vertical="top" wrapText="1"/>
    </xf>
    <xf numFmtId="0" fontId="11" fillId="0" borderId="0" xfId="0" applyFont="1" applyFill="1"/>
    <xf numFmtId="0" fontId="3" fillId="13" borderId="5" xfId="0" applyFont="1" applyFill="1" applyBorder="1" applyAlignment="1">
      <alignment vertical="top" wrapText="1"/>
    </xf>
    <xf numFmtId="2" fontId="17" fillId="0" borderId="0" xfId="20" applyNumberFormat="1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 vertical="top" wrapText="1"/>
    </xf>
    <xf numFmtId="0" fontId="11" fillId="13" borderId="0" xfId="0" applyFont="1" applyFill="1" applyBorder="1" applyAlignment="1">
      <alignment vertical="center" wrapText="1"/>
    </xf>
    <xf numFmtId="0" fontId="3" fillId="13" borderId="5" xfId="0" applyFont="1" applyFill="1" applyBorder="1" applyAlignment="1">
      <alignment horizontal="center" vertical="top" wrapText="1"/>
    </xf>
    <xf numFmtId="9" fontId="3" fillId="13" borderId="0" xfId="21" applyNumberFormat="1" applyFont="1" applyFill="1" applyBorder="1" applyAlignment="1">
      <alignment/>
    </xf>
    <xf numFmtId="9" fontId="3" fillId="13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4" fontId="3" fillId="0" borderId="0" xfId="2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11" fillId="13" borderId="0" xfId="0" applyNumberFormat="1" applyFont="1" applyFill="1" applyBorder="1" applyAlignment="1">
      <alignment horizontal="left" vertical="top"/>
    </xf>
    <xf numFmtId="49" fontId="17" fillId="13" borderId="0" xfId="0" applyNumberFormat="1" applyFont="1" applyFill="1" applyBorder="1" applyAlignment="1">
      <alignment horizontal="center" vertical="top"/>
    </xf>
    <xf numFmtId="0" fontId="17" fillId="13" borderId="0" xfId="0" applyFont="1" applyFill="1" applyBorder="1" applyAlignment="1">
      <alignment vertical="top"/>
    </xf>
    <xf numFmtId="0" fontId="17" fillId="13" borderId="0" xfId="0" applyFont="1" applyFill="1" applyBorder="1" applyAlignment="1">
      <alignment horizontal="left" vertical="top" wrapText="1"/>
    </xf>
    <xf numFmtId="164" fontId="17" fillId="13" borderId="0" xfId="20" applyFont="1" applyFill="1" applyBorder="1" applyAlignment="1">
      <alignment horizontal="center"/>
    </xf>
    <xf numFmtId="9" fontId="17" fillId="13" borderId="0" xfId="21" applyFont="1" applyFill="1" applyBorder="1" applyAlignment="1">
      <alignment horizontal="center"/>
    </xf>
    <xf numFmtId="49" fontId="3" fillId="13" borderId="7" xfId="0" applyNumberFormat="1" applyFont="1" applyFill="1" applyBorder="1" applyAlignment="1">
      <alignment horizontal="center" vertical="top"/>
    </xf>
    <xf numFmtId="0" fontId="3" fillId="13" borderId="7" xfId="0" applyFont="1" applyFill="1" applyBorder="1" applyAlignment="1">
      <alignment horizontal="left" vertical="top"/>
    </xf>
    <xf numFmtId="0" fontId="3" fillId="13" borderId="7" xfId="0" applyFont="1" applyFill="1" applyBorder="1" applyAlignment="1">
      <alignment horizontal="left" vertical="top" wrapText="1"/>
    </xf>
    <xf numFmtId="164" fontId="3" fillId="13" borderId="7" xfId="20" applyFon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left" vertical="top"/>
    </xf>
    <xf numFmtId="0" fontId="3" fillId="13" borderId="1" xfId="0" applyFont="1" applyFill="1" applyBorder="1" applyAlignment="1">
      <alignment vertical="top"/>
    </xf>
    <xf numFmtId="49" fontId="3" fillId="13" borderId="4" xfId="0" applyNumberFormat="1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 wrapText="1"/>
    </xf>
    <xf numFmtId="164" fontId="3" fillId="13" borderId="4" xfId="20" applyFont="1" applyFill="1" applyBorder="1" applyAlignment="1">
      <alignment horizontal="center"/>
    </xf>
    <xf numFmtId="0" fontId="3" fillId="13" borderId="4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164" fontId="3" fillId="0" borderId="7" xfId="2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8" fillId="0" borderId="0" xfId="0" applyFont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3" fillId="14" borderId="5" xfId="0" applyFont="1" applyFill="1" applyBorder="1" applyAlignment="1">
      <alignment vertical="top" wrapText="1"/>
    </xf>
    <xf numFmtId="0" fontId="3" fillId="13" borderId="0" xfId="0" applyFont="1" applyFill="1"/>
    <xf numFmtId="0" fontId="3" fillId="13" borderId="1" xfId="0" applyFont="1" applyFill="1" applyBorder="1" applyAlignment="1">
      <alignment vertical="top" wrapText="1"/>
    </xf>
    <xf numFmtId="17" fontId="3" fillId="13" borderId="1" xfId="0" applyNumberFormat="1" applyFont="1" applyFill="1" applyBorder="1" applyAlignment="1">
      <alignment vertical="top" wrapText="1"/>
    </xf>
    <xf numFmtId="49" fontId="3" fillId="13" borderId="1" xfId="0" applyNumberFormat="1" applyFont="1" applyFill="1" applyBorder="1" applyAlignment="1">
      <alignment vertical="top"/>
    </xf>
    <xf numFmtId="49" fontId="3" fillId="13" borderId="5" xfId="0" applyNumberFormat="1" applyFont="1" applyFill="1" applyBorder="1" applyAlignment="1">
      <alignment vertical="top"/>
    </xf>
    <xf numFmtId="0" fontId="3" fillId="13" borderId="0" xfId="0" applyFont="1" applyFill="1" applyAlignment="1">
      <alignment vertical="top"/>
    </xf>
    <xf numFmtId="16" fontId="3" fillId="13" borderId="5" xfId="0" applyNumberFormat="1" applyFont="1" applyFill="1" applyBorder="1" applyAlignment="1">
      <alignment vertical="top" wrapText="1"/>
    </xf>
    <xf numFmtId="0" fontId="3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top"/>
    </xf>
    <xf numFmtId="0" fontId="11" fillId="13" borderId="0" xfId="0" applyFont="1" applyFill="1"/>
    <xf numFmtId="0" fontId="11" fillId="13" borderId="0" xfId="0" applyFont="1" applyFill="1" applyAlignment="1">
      <alignment horizontal="left" vertical="center"/>
    </xf>
    <xf numFmtId="14" fontId="3" fillId="13" borderId="8" xfId="0" applyNumberFormat="1" applyFont="1" applyFill="1" applyBorder="1" applyAlignment="1">
      <alignment vertical="top" wrapText="1"/>
    </xf>
    <xf numFmtId="14" fontId="3" fillId="13" borderId="5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/>
    </xf>
    <xf numFmtId="49" fontId="4" fillId="13" borderId="5" xfId="0" applyNumberFormat="1" applyFont="1" applyFill="1" applyBorder="1" applyAlignment="1">
      <alignment horizontal="center" vertical="top"/>
    </xf>
    <xf numFmtId="0" fontId="4" fillId="13" borderId="2" xfId="0" applyFont="1" applyFill="1" applyBorder="1" applyAlignment="1">
      <alignment horizontal="left" wrapText="1"/>
    </xf>
    <xf numFmtId="0" fontId="4" fillId="13" borderId="3" xfId="0" applyFont="1" applyFill="1" applyBorder="1" applyAlignment="1">
      <alignment horizontal="left" wrapText="1"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9" fontId="4" fillId="13" borderId="1" xfId="21" applyFont="1" applyFill="1" applyBorder="1" applyAlignment="1">
      <alignment horizontal="center"/>
    </xf>
    <xf numFmtId="9" fontId="4" fillId="13" borderId="2" xfId="21" applyFont="1" applyFill="1" applyBorder="1" applyAlignment="1">
      <alignment horizontal="center"/>
    </xf>
    <xf numFmtId="9" fontId="4" fillId="13" borderId="3" xfId="21" applyFont="1" applyFill="1" applyBorder="1" applyAlignment="1">
      <alignment horizontal="center"/>
    </xf>
    <xf numFmtId="0" fontId="4" fillId="13" borderId="7" xfId="0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2" fontId="4" fillId="13" borderId="1" xfId="21" applyNumberFormat="1" applyFont="1" applyFill="1" applyBorder="1" applyAlignment="1">
      <alignment horizontal="center"/>
    </xf>
    <xf numFmtId="2" fontId="4" fillId="13" borderId="2" xfId="21" applyNumberFormat="1" applyFont="1" applyFill="1" applyBorder="1" applyAlignment="1">
      <alignment horizontal="center"/>
    </xf>
    <xf numFmtId="2" fontId="4" fillId="13" borderId="3" xfId="21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top" wrapText="1"/>
    </xf>
    <xf numFmtId="0" fontId="4" fillId="13" borderId="3" xfId="0" applyFont="1" applyFill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49" fontId="4" fillId="13" borderId="1" xfId="21" applyNumberFormat="1" applyFont="1" applyFill="1" applyBorder="1" applyAlignment="1">
      <alignment horizontal="center"/>
    </xf>
    <xf numFmtId="49" fontId="4" fillId="13" borderId="2" xfId="21" applyNumberFormat="1" applyFont="1" applyFill="1" applyBorder="1" applyAlignment="1">
      <alignment horizontal="center"/>
    </xf>
    <xf numFmtId="49" fontId="4" fillId="13" borderId="3" xfId="2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 indent="1"/>
    </xf>
    <xf numFmtId="0" fontId="3" fillId="0" borderId="3" xfId="0" applyNumberFormat="1" applyFont="1" applyBorder="1" applyAlignment="1">
      <alignment horizontal="left" wrapText="1" indent="1"/>
    </xf>
    <xf numFmtId="0" fontId="3" fillId="13" borderId="1" xfId="0" applyNumberFormat="1" applyFont="1" applyFill="1" applyBorder="1" applyAlignment="1">
      <alignment horizontal="center"/>
    </xf>
    <xf numFmtId="0" fontId="3" fillId="13" borderId="2" xfId="0" applyNumberFormat="1" applyFont="1" applyFill="1" applyBorder="1" applyAlignment="1">
      <alignment horizontal="center"/>
    </xf>
    <xf numFmtId="0" fontId="3" fillId="13" borderId="3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left" wrapText="1" indent="1"/>
    </xf>
    <xf numFmtId="49" fontId="3" fillId="0" borderId="3" xfId="0" applyNumberFormat="1" applyFont="1" applyBorder="1" applyAlignment="1">
      <alignment horizontal="left" wrapText="1" inden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165" fontId="3" fillId="13" borderId="1" xfId="21" applyNumberFormat="1" applyFont="1" applyFill="1" applyBorder="1" applyAlignment="1">
      <alignment horizontal="center"/>
    </xf>
    <xf numFmtId="165" fontId="3" fillId="13" borderId="2" xfId="21" applyNumberFormat="1" applyFont="1" applyFill="1" applyBorder="1" applyAlignment="1">
      <alignment horizontal="center"/>
    </xf>
    <xf numFmtId="165" fontId="3" fillId="13" borderId="3" xfId="21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13" borderId="1" xfId="0" applyNumberFormat="1" applyFont="1" applyFill="1" applyBorder="1" applyAlignment="1">
      <alignment horizontal="center" vertical="top"/>
    </xf>
    <xf numFmtId="0" fontId="3" fillId="13" borderId="2" xfId="0" applyNumberFormat="1" applyFont="1" applyFill="1" applyBorder="1" applyAlignment="1">
      <alignment horizontal="center" vertical="top"/>
    </xf>
    <xf numFmtId="0" fontId="3" fillId="13" borderId="3" xfId="0" applyNumberFormat="1" applyFont="1" applyFill="1" applyBorder="1" applyAlignment="1">
      <alignment horizontal="center" vertical="top"/>
    </xf>
    <xf numFmtId="0" fontId="3" fillId="13" borderId="6" xfId="0" applyNumberFormat="1" applyFont="1" applyFill="1" applyBorder="1" applyAlignment="1">
      <alignment horizontal="center" vertical="top" wrapText="1"/>
    </xf>
    <xf numFmtId="0" fontId="3" fillId="13" borderId="4" xfId="0" applyNumberFormat="1" applyFont="1" applyFill="1" applyBorder="1" applyAlignment="1">
      <alignment horizontal="center" vertical="top" wrapText="1"/>
    </xf>
    <xf numFmtId="0" fontId="3" fillId="13" borderId="9" xfId="0" applyNumberFormat="1" applyFont="1" applyFill="1" applyBorder="1" applyAlignment="1">
      <alignment horizontal="center" vertical="top" wrapText="1"/>
    </xf>
    <xf numFmtId="0" fontId="3" fillId="13" borderId="12" xfId="0" applyNumberFormat="1" applyFont="1" applyFill="1" applyBorder="1" applyAlignment="1">
      <alignment horizontal="center" vertical="top" wrapText="1"/>
    </xf>
    <xf numFmtId="0" fontId="3" fillId="13" borderId="7" xfId="0" applyNumberFormat="1" applyFont="1" applyFill="1" applyBorder="1" applyAlignment="1">
      <alignment horizontal="center" vertical="top" wrapText="1"/>
    </xf>
    <xf numFmtId="0" fontId="3" fillId="13" borderId="1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9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3" fillId="13" borderId="1" xfId="0" applyNumberFormat="1" applyFont="1" applyFill="1" applyBorder="1" applyAlignment="1">
      <alignment horizontal="center" vertical="top" wrapText="1"/>
    </xf>
    <xf numFmtId="0" fontId="3" fillId="13" borderId="2" xfId="0" applyNumberFormat="1" applyFont="1" applyFill="1" applyBorder="1" applyAlignment="1">
      <alignment horizontal="center" vertical="top" wrapText="1"/>
    </xf>
    <xf numFmtId="0" fontId="3" fillId="13" borderId="3" xfId="0" applyNumberFormat="1" applyFont="1" applyFill="1" applyBorder="1" applyAlignment="1">
      <alignment horizontal="center" vertical="top" wrapText="1"/>
    </xf>
    <xf numFmtId="49" fontId="4" fillId="13" borderId="1" xfId="0" applyNumberFormat="1" applyFont="1" applyFill="1" applyBorder="1" applyAlignment="1">
      <alignment horizontal="center" vertical="top"/>
    </xf>
    <xf numFmtId="49" fontId="4" fillId="13" borderId="2" xfId="0" applyNumberFormat="1" applyFont="1" applyFill="1" applyBorder="1" applyAlignment="1">
      <alignment horizontal="center" vertical="top"/>
    </xf>
    <xf numFmtId="49" fontId="4" fillId="13" borderId="3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center" textRotation="90"/>
    </xf>
    <xf numFmtId="0" fontId="3" fillId="0" borderId="4" xfId="0" applyNumberFormat="1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  <xf numFmtId="0" fontId="3" fillId="13" borderId="4" xfId="0" applyNumberFormat="1" applyFont="1" applyFill="1" applyBorder="1" applyAlignment="1">
      <alignment horizontal="center" vertical="center" textRotation="90"/>
    </xf>
    <xf numFmtId="0" fontId="3" fillId="13" borderId="9" xfId="0" applyNumberFormat="1" applyFont="1" applyFill="1" applyBorder="1" applyAlignment="1">
      <alignment horizontal="center" vertical="center" textRotation="90"/>
    </xf>
    <xf numFmtId="0" fontId="3" fillId="13" borderId="6" xfId="0" applyNumberFormat="1" applyFont="1" applyFill="1" applyBorder="1" applyAlignment="1">
      <alignment horizontal="center" vertical="center" textRotation="90"/>
    </xf>
    <xf numFmtId="0" fontId="3" fillId="13" borderId="6" xfId="0" applyNumberFormat="1" applyFont="1" applyFill="1" applyBorder="1" applyAlignment="1">
      <alignment horizontal="center" vertical="center" textRotation="90" wrapText="1"/>
    </xf>
    <xf numFmtId="0" fontId="3" fillId="13" borderId="4" xfId="0" applyNumberFormat="1" applyFont="1" applyFill="1" applyBorder="1" applyAlignment="1">
      <alignment horizontal="center" vertical="center" textRotation="90" wrapText="1"/>
    </xf>
    <xf numFmtId="0" fontId="3" fillId="13" borderId="9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3" fillId="13" borderId="1" xfId="0" applyNumberFormat="1" applyFont="1" applyFill="1" applyBorder="1" applyAlignment="1">
      <alignment horizontal="center" vertical="top"/>
    </xf>
    <xf numFmtId="49" fontId="3" fillId="13" borderId="2" xfId="0" applyNumberFormat="1" applyFont="1" applyFill="1" applyBorder="1" applyAlignment="1">
      <alignment horizontal="center" vertical="top"/>
    </xf>
    <xf numFmtId="49" fontId="3" fillId="13" borderId="3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2" fontId="3" fillId="13" borderId="1" xfId="0" applyNumberFormat="1" applyFont="1" applyFill="1" applyBorder="1" applyAlignment="1">
      <alignment horizontal="center"/>
    </xf>
    <xf numFmtId="165" fontId="3" fillId="13" borderId="1" xfId="0" applyNumberFormat="1" applyFont="1" applyFill="1" applyBorder="1" applyAlignment="1">
      <alignment horizontal="center"/>
    </xf>
    <xf numFmtId="165" fontId="3" fillId="13" borderId="2" xfId="0" applyNumberFormat="1" applyFont="1" applyFill="1" applyBorder="1" applyAlignment="1">
      <alignment horizontal="center"/>
    </xf>
    <xf numFmtId="165" fontId="3" fillId="13" borderId="3" xfId="0" applyNumberFormat="1" applyFont="1" applyFill="1" applyBorder="1" applyAlignment="1">
      <alignment horizontal="center"/>
    </xf>
    <xf numFmtId="2" fontId="3" fillId="13" borderId="2" xfId="0" applyNumberFormat="1" applyFont="1" applyFill="1" applyBorder="1" applyAlignment="1">
      <alignment horizontal="center"/>
    </xf>
    <xf numFmtId="2" fontId="3" fillId="13" borderId="3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2" fillId="1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3" fillId="0" borderId="1" xfId="20" applyFont="1" applyBorder="1" applyAlignment="1">
      <alignment horizontal="center" vertical="center"/>
    </xf>
    <xf numFmtId="164" fontId="3" fillId="0" borderId="2" xfId="20" applyFont="1" applyBorder="1" applyAlignment="1">
      <alignment horizontal="center" vertical="center"/>
    </xf>
    <xf numFmtId="164" fontId="3" fillId="0" borderId="3" xfId="2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20" applyNumberFormat="1" applyFont="1" applyBorder="1" applyAlignment="1">
      <alignment horizontal="center" vertical="center"/>
    </xf>
    <xf numFmtId="2" fontId="3" fillId="0" borderId="2" xfId="20" applyNumberFormat="1" applyFont="1" applyBorder="1" applyAlignment="1">
      <alignment horizontal="center" vertical="center"/>
    </xf>
    <xf numFmtId="2" fontId="3" fillId="0" borderId="3" xfId="2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1" xfId="20" applyNumberFormat="1" applyFont="1" applyFill="1" applyBorder="1" applyAlignment="1">
      <alignment horizontal="center" vertical="center"/>
    </xf>
    <xf numFmtId="2" fontId="3" fillId="0" borderId="2" xfId="20" applyNumberFormat="1" applyFont="1" applyFill="1" applyBorder="1" applyAlignment="1">
      <alignment horizontal="center" vertical="center"/>
    </xf>
    <xf numFmtId="2" fontId="3" fillId="0" borderId="3" xfId="2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left" wrapText="1"/>
    </xf>
    <xf numFmtId="0" fontId="3" fillId="13" borderId="3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20" applyFont="1" applyBorder="1" applyAlignment="1">
      <alignment vertical="center"/>
    </xf>
    <xf numFmtId="164" fontId="3" fillId="0" borderId="2" xfId="20" applyFont="1" applyBorder="1" applyAlignment="1">
      <alignment vertical="center"/>
    </xf>
    <xf numFmtId="164" fontId="3" fillId="0" borderId="3" xfId="20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2" fontId="11" fillId="0" borderId="1" xfId="20" applyNumberFormat="1" applyFont="1" applyFill="1" applyBorder="1" applyAlignment="1">
      <alignment horizontal="center" vertical="center"/>
    </xf>
    <xf numFmtId="2" fontId="11" fillId="0" borderId="2" xfId="20" applyNumberFormat="1" applyFont="1" applyFill="1" applyBorder="1" applyAlignment="1">
      <alignment horizontal="center" vertical="center"/>
    </xf>
    <xf numFmtId="2" fontId="11" fillId="0" borderId="3" xfId="2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1" xfId="20" applyFont="1" applyBorder="1" applyAlignment="1">
      <alignment horizontal="left" vertical="center"/>
    </xf>
    <xf numFmtId="164" fontId="3" fillId="0" borderId="2" xfId="20" applyFont="1" applyBorder="1" applyAlignment="1">
      <alignment horizontal="left" vertical="center"/>
    </xf>
    <xf numFmtId="164" fontId="3" fillId="0" borderId="3" xfId="20" applyFont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2" fontId="3" fillId="13" borderId="1" xfId="20" applyNumberFormat="1" applyFont="1" applyFill="1" applyBorder="1" applyAlignment="1">
      <alignment horizontal="center"/>
    </xf>
    <xf numFmtId="2" fontId="3" fillId="13" borderId="2" xfId="20" applyNumberFormat="1" applyFont="1" applyFill="1" applyBorder="1" applyAlignment="1">
      <alignment horizontal="center"/>
    </xf>
    <xf numFmtId="2" fontId="3" fillId="13" borderId="3" xfId="2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3" fillId="13" borderId="2" xfId="0" applyNumberFormat="1" applyFont="1" applyFill="1" applyBorder="1" applyAlignment="1">
      <alignment horizontal="center" vertical="center" wrapText="1"/>
    </xf>
    <xf numFmtId="2" fontId="3" fillId="13" borderId="3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top" wrapText="1"/>
    </xf>
    <xf numFmtId="0" fontId="3" fillId="13" borderId="2" xfId="0" applyFont="1" applyFill="1" applyBorder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vertical="center"/>
    </xf>
    <xf numFmtId="0" fontId="18" fillId="1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1" xfId="20" applyFont="1" applyFill="1" applyBorder="1" applyAlignment="1">
      <alignment horizontal="center" vertical="center"/>
    </xf>
    <xf numFmtId="164" fontId="11" fillId="0" borderId="2" xfId="20" applyFont="1" applyFill="1" applyBorder="1" applyAlignment="1">
      <alignment horizontal="center" vertical="center"/>
    </xf>
    <xf numFmtId="164" fontId="11" fillId="0" borderId="3" xfId="2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 wrapText="1"/>
    </xf>
    <xf numFmtId="49" fontId="3" fillId="13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13" borderId="1" xfId="20" applyFont="1" applyFill="1" applyBorder="1" applyAlignment="1">
      <alignment horizontal="center"/>
    </xf>
    <xf numFmtId="164" fontId="3" fillId="13" borderId="2" xfId="20" applyFont="1" applyFill="1" applyBorder="1" applyAlignment="1">
      <alignment horizontal="center"/>
    </xf>
    <xf numFmtId="164" fontId="3" fillId="13" borderId="3" xfId="20" applyFont="1" applyFill="1" applyBorder="1" applyAlignment="1">
      <alignment horizontal="center"/>
    </xf>
    <xf numFmtId="2" fontId="3" fillId="13" borderId="1" xfId="21" applyNumberFormat="1" applyFont="1" applyFill="1" applyBorder="1" applyAlignment="1">
      <alignment horizontal="center"/>
    </xf>
    <xf numFmtId="2" fontId="3" fillId="13" borderId="2" xfId="21" applyNumberFormat="1" applyFont="1" applyFill="1" applyBorder="1" applyAlignment="1">
      <alignment horizontal="center"/>
    </xf>
    <xf numFmtId="2" fontId="3" fillId="13" borderId="3" xfId="21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4" fontId="3" fillId="13" borderId="1" xfId="20" applyFont="1" applyFill="1" applyBorder="1" applyAlignment="1">
      <alignment horizontal="center" wrapText="1"/>
    </xf>
    <xf numFmtId="164" fontId="3" fillId="13" borderId="2" xfId="20" applyFont="1" applyFill="1" applyBorder="1" applyAlignment="1">
      <alignment horizontal="center" wrapText="1"/>
    </xf>
    <xf numFmtId="164" fontId="3" fillId="13" borderId="3" xfId="2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20" applyFont="1" applyFill="1" applyBorder="1" applyAlignment="1">
      <alignment horizontal="center" wrapText="1"/>
    </xf>
    <xf numFmtId="164" fontId="3" fillId="0" borderId="2" xfId="20" applyFont="1" applyFill="1" applyBorder="1" applyAlignment="1">
      <alignment horizontal="center" wrapText="1"/>
    </xf>
    <xf numFmtId="164" fontId="3" fillId="0" borderId="3" xfId="20" applyFont="1" applyFill="1" applyBorder="1" applyAlignment="1">
      <alignment horizontal="center" wrapText="1"/>
    </xf>
    <xf numFmtId="0" fontId="3" fillId="13" borderId="1" xfId="20" applyNumberFormat="1" applyFont="1" applyFill="1" applyBorder="1" applyAlignment="1">
      <alignment horizontal="center"/>
    </xf>
    <xf numFmtId="0" fontId="3" fillId="13" borderId="2" xfId="20" applyNumberFormat="1" applyFont="1" applyFill="1" applyBorder="1" applyAlignment="1">
      <alignment horizontal="center"/>
    </xf>
    <xf numFmtId="0" fontId="3" fillId="13" borderId="3" xfId="2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left" vertical="top"/>
    </xf>
    <xf numFmtId="49" fontId="3" fillId="13" borderId="2" xfId="0" applyNumberFormat="1" applyFont="1" applyFill="1" applyBorder="1" applyAlignment="1">
      <alignment horizontal="left" vertical="top"/>
    </xf>
    <xf numFmtId="49" fontId="3" fillId="13" borderId="3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13" borderId="1" xfId="0" applyNumberFormat="1" applyFont="1" applyFill="1" applyBorder="1" applyAlignment="1">
      <alignment horizontal="center" wrapText="1"/>
    </xf>
    <xf numFmtId="164" fontId="3" fillId="13" borderId="2" xfId="0" applyNumberFormat="1" applyFont="1" applyFill="1" applyBorder="1" applyAlignment="1">
      <alignment horizontal="center" wrapText="1"/>
    </xf>
    <xf numFmtId="164" fontId="3" fillId="13" borderId="3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center" vertical="top"/>
    </xf>
    <xf numFmtId="2" fontId="11" fillId="0" borderId="3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" fontId="3" fillId="13" borderId="1" xfId="21" applyNumberFormat="1" applyFont="1" applyFill="1" applyBorder="1" applyAlignment="1">
      <alignment horizontal="center" vertical="center"/>
    </xf>
    <xf numFmtId="1" fontId="3" fillId="13" borderId="2" xfId="21" applyNumberFormat="1" applyFont="1" applyFill="1" applyBorder="1" applyAlignment="1">
      <alignment horizontal="center" vertical="center"/>
    </xf>
    <xf numFmtId="1" fontId="3" fillId="13" borderId="3" xfId="21" applyNumberFormat="1" applyFont="1" applyFill="1" applyBorder="1" applyAlignment="1">
      <alignment horizontal="center" vertical="center"/>
    </xf>
    <xf numFmtId="0" fontId="3" fillId="13" borderId="1" xfId="21" applyNumberFormat="1" applyFont="1" applyFill="1" applyBorder="1" applyAlignment="1">
      <alignment horizontal="center" vertical="center"/>
    </xf>
    <xf numFmtId="0" fontId="3" fillId="13" borderId="2" xfId="21" applyNumberFormat="1" applyFont="1" applyFill="1" applyBorder="1" applyAlignment="1">
      <alignment horizontal="center" vertical="center"/>
    </xf>
    <xf numFmtId="0" fontId="3" fillId="13" borderId="3" xfId="21" applyNumberFormat="1" applyFont="1" applyFill="1" applyBorder="1" applyAlignment="1">
      <alignment horizontal="center" vertical="center"/>
    </xf>
    <xf numFmtId="166" fontId="3" fillId="13" borderId="1" xfId="20" applyNumberFormat="1" applyFont="1" applyFill="1" applyBorder="1" applyAlignment="1">
      <alignment horizontal="center"/>
    </xf>
    <xf numFmtId="166" fontId="3" fillId="13" borderId="2" xfId="20" applyNumberFormat="1" applyFont="1" applyFill="1" applyBorder="1" applyAlignment="1">
      <alignment horizontal="center"/>
    </xf>
    <xf numFmtId="166" fontId="3" fillId="13" borderId="3" xfId="20" applyNumberFormat="1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2" fontId="3" fillId="0" borderId="1" xfId="20" applyNumberFormat="1" applyFont="1" applyFill="1" applyBorder="1" applyAlignment="1">
      <alignment horizontal="center"/>
    </xf>
    <xf numFmtId="2" fontId="3" fillId="0" borderId="2" xfId="20" applyNumberFormat="1" applyFont="1" applyFill="1" applyBorder="1" applyAlignment="1">
      <alignment horizontal="center"/>
    </xf>
    <xf numFmtId="2" fontId="3" fillId="0" borderId="3" xfId="2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1" xfId="21" applyNumberFormat="1" applyFont="1" applyFill="1" applyBorder="1" applyAlignment="1">
      <alignment horizontal="center"/>
    </xf>
    <xf numFmtId="2" fontId="3" fillId="0" borderId="2" xfId="21" applyNumberFormat="1" applyFont="1" applyFill="1" applyBorder="1" applyAlignment="1">
      <alignment horizontal="center"/>
    </xf>
    <xf numFmtId="2" fontId="3" fillId="0" borderId="3" xfId="21" applyNumberFormat="1" applyFont="1" applyFill="1" applyBorder="1" applyAlignment="1">
      <alignment horizontal="center"/>
    </xf>
    <xf numFmtId="164" fontId="3" fillId="0" borderId="1" xfId="20" applyFont="1" applyFill="1" applyBorder="1" applyAlignment="1">
      <alignment horizontal="center"/>
    </xf>
    <xf numFmtId="164" fontId="3" fillId="0" borderId="2" xfId="20" applyFont="1" applyFill="1" applyBorder="1" applyAlignment="1">
      <alignment horizontal="center"/>
    </xf>
    <xf numFmtId="164" fontId="3" fillId="0" borderId="3" xfId="20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left" vertical="top"/>
    </xf>
    <xf numFmtId="1" fontId="3" fillId="13" borderId="1" xfId="20" applyNumberFormat="1" applyFont="1" applyFill="1" applyBorder="1" applyAlignment="1">
      <alignment horizontal="center" vertical="top"/>
    </xf>
    <xf numFmtId="1" fontId="3" fillId="13" borderId="2" xfId="20" applyNumberFormat="1" applyFont="1" applyFill="1" applyBorder="1" applyAlignment="1">
      <alignment horizontal="center" vertical="top"/>
    </xf>
    <xf numFmtId="1" fontId="3" fillId="13" borderId="3" xfId="20" applyNumberFormat="1" applyFont="1" applyFill="1" applyBorder="1" applyAlignment="1">
      <alignment horizontal="center" vertical="top"/>
    </xf>
    <xf numFmtId="1" fontId="3" fillId="13" borderId="1" xfId="0" applyNumberFormat="1" applyFont="1" applyFill="1" applyBorder="1" applyAlignment="1">
      <alignment horizontal="center" vertical="top"/>
    </xf>
    <xf numFmtId="1" fontId="3" fillId="13" borderId="2" xfId="0" applyNumberFormat="1" applyFont="1" applyFill="1" applyBorder="1" applyAlignment="1">
      <alignment horizontal="center" vertical="top"/>
    </xf>
    <xf numFmtId="1" fontId="3" fillId="13" borderId="3" xfId="0" applyNumberFormat="1" applyFont="1" applyFill="1" applyBorder="1" applyAlignment="1">
      <alignment horizontal="center" vertical="top"/>
    </xf>
    <xf numFmtId="164" fontId="3" fillId="13" borderId="1" xfId="20" applyFont="1" applyFill="1" applyBorder="1" applyAlignment="1">
      <alignment horizontal="left" vertical="top" wrapText="1"/>
    </xf>
    <xf numFmtId="164" fontId="3" fillId="13" borderId="2" xfId="20" applyFont="1" applyFill="1" applyBorder="1" applyAlignment="1">
      <alignment horizontal="left" vertical="top" wrapText="1"/>
    </xf>
    <xf numFmtId="164" fontId="3" fillId="13" borderId="3" xfId="20" applyFont="1" applyFill="1" applyBorder="1" applyAlignment="1">
      <alignment horizontal="left" vertical="top" wrapText="1"/>
    </xf>
    <xf numFmtId="164" fontId="3" fillId="13" borderId="1" xfId="20" applyFont="1" applyFill="1" applyBorder="1" applyAlignment="1">
      <alignment horizontal="center" vertical="top" wrapText="1"/>
    </xf>
    <xf numFmtId="164" fontId="3" fillId="13" borderId="2" xfId="20" applyFont="1" applyFill="1" applyBorder="1" applyAlignment="1">
      <alignment horizontal="center" vertical="top" wrapText="1"/>
    </xf>
    <xf numFmtId="164" fontId="3" fillId="13" borderId="3" xfId="20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13" borderId="1" xfId="20" applyNumberFormat="1" applyFont="1" applyFill="1" applyBorder="1" applyAlignment="1">
      <alignment horizontal="center" vertical="top"/>
    </xf>
    <xf numFmtId="0" fontId="3" fillId="13" borderId="2" xfId="20" applyNumberFormat="1" applyFont="1" applyFill="1" applyBorder="1" applyAlignment="1">
      <alignment horizontal="center" vertical="top"/>
    </xf>
    <xf numFmtId="0" fontId="3" fillId="13" borderId="3" xfId="20" applyNumberFormat="1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center" vertical="center" wrapText="1"/>
    </xf>
    <xf numFmtId="2" fontId="3" fillId="13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3" fillId="13" borderId="1" xfId="20" applyFont="1" applyFill="1" applyBorder="1" applyAlignment="1">
      <alignment horizontal="center" vertical="center"/>
    </xf>
    <xf numFmtId="164" fontId="3" fillId="13" borderId="2" xfId="20" applyFont="1" applyFill="1" applyBorder="1" applyAlignment="1">
      <alignment horizontal="center" vertical="center"/>
    </xf>
    <xf numFmtId="164" fontId="3" fillId="13" borderId="3" xfId="20" applyFont="1" applyFill="1" applyBorder="1" applyAlignment="1">
      <alignment horizontal="center" vertical="center"/>
    </xf>
    <xf numFmtId="164" fontId="3" fillId="13" borderId="1" xfId="20" applyFont="1" applyFill="1" applyBorder="1" applyAlignment="1">
      <alignment horizontal="center" vertical="center" wrapText="1"/>
    </xf>
    <xf numFmtId="164" fontId="3" fillId="13" borderId="2" xfId="20" applyFont="1" applyFill="1" applyBorder="1" applyAlignment="1">
      <alignment horizontal="center" vertical="center" wrapText="1"/>
    </xf>
    <xf numFmtId="164" fontId="3" fillId="13" borderId="3" xfId="2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3" fillId="13" borderId="3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 wrapText="1"/>
    </xf>
    <xf numFmtId="0" fontId="3" fillId="14" borderId="3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10" fontId="3" fillId="14" borderId="1" xfId="0" applyNumberFormat="1" applyFont="1" applyFill="1" applyBorder="1" applyAlignment="1">
      <alignment horizontal="center" vertical="center" wrapText="1"/>
    </xf>
    <xf numFmtId="10" fontId="3" fillId="14" borderId="2" xfId="0" applyNumberFormat="1" applyFont="1" applyFill="1" applyBorder="1" applyAlignment="1">
      <alignment horizontal="center" vertical="center" wrapText="1"/>
    </xf>
    <xf numFmtId="10" fontId="3" fillId="14" borderId="3" xfId="0" applyNumberFormat="1" applyFont="1" applyFill="1" applyBorder="1" applyAlignment="1">
      <alignment horizontal="center" vertical="center" wrapText="1"/>
    </xf>
    <xf numFmtId="10" fontId="3" fillId="13" borderId="1" xfId="0" applyNumberFormat="1" applyFont="1" applyFill="1" applyBorder="1" applyAlignment="1">
      <alignment horizontal="center" vertical="center" wrapText="1"/>
    </xf>
    <xf numFmtId="10" fontId="3" fillId="13" borderId="2" xfId="0" applyNumberFormat="1" applyFont="1" applyFill="1" applyBorder="1" applyAlignment="1">
      <alignment horizontal="center" vertical="center" wrapText="1"/>
    </xf>
    <xf numFmtId="10" fontId="3" fillId="13" borderId="3" xfId="0" applyNumberFormat="1" applyFont="1" applyFill="1" applyBorder="1" applyAlignment="1">
      <alignment horizontal="center" vertical="center" wrapTex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86"/>
  <sheetViews>
    <sheetView tabSelected="1" view="pageBreakPreview" zoomScale="60" workbookViewId="0" topLeftCell="A1">
      <selection activeCell="F15" sqref="F15"/>
    </sheetView>
  </sheetViews>
  <sheetFormatPr defaultColWidth="8.875" defaultRowHeight="12.75"/>
  <cols>
    <col min="1" max="6" width="8.87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5.75390625" style="1" customWidth="1"/>
    <col min="49" max="51" width="0.875" style="1" customWidth="1"/>
    <col min="52" max="52" width="3.375" style="1" customWidth="1"/>
    <col min="53" max="82" width="0.875" style="1" customWidth="1"/>
    <col min="83" max="83" width="5.125" style="1" customWidth="1"/>
    <col min="84" max="95" width="0.875" style="1" customWidth="1"/>
    <col min="96" max="96" width="3.75390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625" style="1" customWidth="1"/>
    <col min="109" max="16384" width="8.875" style="1" customWidth="1"/>
  </cols>
  <sheetData>
    <row r="1" spans="71:108" s="2" customFormat="1" ht="15.6" customHeight="1">
      <c r="BS1" s="159" t="s">
        <v>774</v>
      </c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</row>
    <row r="2" spans="73:107" s="2" customFormat="1" ht="9.6" customHeight="1">
      <c r="BU2" s="10"/>
      <c r="BV2" s="10"/>
      <c r="BW2" s="10"/>
      <c r="BX2" s="10"/>
      <c r="BY2" s="10"/>
      <c r="CB2" s="10"/>
      <c r="CC2" s="10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4"/>
      <c r="DC2" s="34"/>
    </row>
    <row r="3" spans="70:108" s="2" customFormat="1" ht="13.15" customHeight="1">
      <c r="BR3" s="31"/>
      <c r="BS3" s="157" t="s">
        <v>227</v>
      </c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</row>
    <row r="4" spans="70:108" s="2" customFormat="1" ht="13.15" customHeight="1">
      <c r="BR4" s="31"/>
      <c r="BS4" s="157" t="s">
        <v>228</v>
      </c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</row>
    <row r="5" spans="70:108" s="2" customFormat="1" ht="12.75">
      <c r="BR5" s="31"/>
      <c r="BS5" s="158" t="s">
        <v>230</v>
      </c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</row>
    <row r="6" spans="70:108" s="2" customFormat="1" ht="27" customHeight="1">
      <c r="BR6" s="31"/>
      <c r="BS6" s="157" t="s">
        <v>229</v>
      </c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</row>
    <row r="7" ht="12.75" customHeight="1"/>
    <row r="8" spans="1:9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7"/>
      <c r="AQ8" s="7"/>
      <c r="AR8" s="7"/>
      <c r="AS8" s="7"/>
      <c r="AT8" s="7"/>
      <c r="AU8" s="7"/>
      <c r="AV8" s="7"/>
      <c r="AW8" s="7"/>
      <c r="AX8" s="7"/>
      <c r="BG8" s="3" t="s">
        <v>3</v>
      </c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5.4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7"/>
      <c r="AQ9" s="7"/>
      <c r="AR9" s="7"/>
      <c r="AS9" s="7"/>
      <c r="AT9" s="7"/>
      <c r="AU9" s="7"/>
      <c r="AV9" s="7"/>
      <c r="AW9" s="7"/>
      <c r="AX9" s="7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59" s="3" customFormat="1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BG10" s="3" t="s">
        <v>24</v>
      </c>
    </row>
    <row r="11" spans="1:99" s="3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</row>
    <row r="12" spans="1:108" ht="12.75">
      <c r="A12" s="1" t="s">
        <v>104</v>
      </c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0"/>
      <c r="AZ12" s="30"/>
      <c r="BA12" s="30"/>
      <c r="BB12" s="30"/>
      <c r="BC12" s="30"/>
      <c r="BD12" s="30"/>
      <c r="BE12" s="30"/>
      <c r="BF12" s="3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29"/>
      <c r="BV12" s="32"/>
      <c r="BW12" s="32"/>
      <c r="BX12" s="170" t="s">
        <v>226</v>
      </c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32"/>
    </row>
    <row r="13" spans="1:108" s="6" customFormat="1" ht="12.75">
      <c r="A13" s="1" t="s">
        <v>778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BG13" s="175" t="s">
        <v>25</v>
      </c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20"/>
      <c r="BV13" s="174" t="s">
        <v>99</v>
      </c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</row>
    <row r="14" spans="38:88" ht="12.75"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</row>
    <row r="15" spans="1:10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CX15" s="5"/>
    </row>
    <row r="16" ht="12.75" customHeight="1">
      <c r="CX16" s="5"/>
    </row>
    <row r="17" spans="1:108" s="15" customFormat="1" ht="14.25" customHeight="1">
      <c r="A17" s="171" t="s">
        <v>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s="15" customFormat="1" ht="14.25" customHeight="1">
      <c r="A18" s="172" t="s">
        <v>130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4.25" customHeight="1">
      <c r="A19" s="172" t="s">
        <v>120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</row>
    <row r="20" spans="1:108" ht="14.25" customHeight="1">
      <c r="A20" s="172" t="s">
        <v>26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</row>
    <row r="21" spans="1:108" ht="14.25" customHeight="1">
      <c r="A21" s="176" t="s">
        <v>775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</row>
    <row r="22" s="15" customFormat="1" ht="12.75">
      <c r="CX22" s="18"/>
    </row>
    <row r="23" spans="1:105" s="7" customFormat="1" ht="13.5" customHeight="1">
      <c r="A23" s="7" t="s">
        <v>224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CJ23" s="12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8" s="7" customFormat="1" ht="15" customHeight="1">
      <c r="A24" s="177" t="s">
        <v>225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</row>
    <row r="25" spans="1:105" s="7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26" spans="1:105" s="8" customFormat="1" ht="12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3"/>
      <c r="CK26" s="22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1:108" s="8" customFormat="1" ht="33.75" customHeight="1">
      <c r="A27" s="184" t="s">
        <v>27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  <c r="AP27" s="181" t="s">
        <v>231</v>
      </c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3"/>
    </row>
    <row r="28" spans="1:108" s="8" customFormat="1" ht="34.5" customHeight="1">
      <c r="A28" s="184" t="s">
        <v>28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6"/>
      <c r="AP28" s="181" t="s">
        <v>232</v>
      </c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3"/>
    </row>
    <row r="29" spans="1:108" s="8" customFormat="1" ht="34.5" customHeight="1">
      <c r="A29" s="184" t="s">
        <v>84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6"/>
      <c r="AP29" s="219" t="s">
        <v>4</v>
      </c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1"/>
      <c r="CN29" s="181" t="s">
        <v>86</v>
      </c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s="8" customFormat="1" ht="48" customHeight="1">
      <c r="A30" s="184" t="s">
        <v>29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6"/>
      <c r="AP30" s="178" t="s">
        <v>103</v>
      </c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s="8" customFormat="1" ht="19.9" customHeight="1">
      <c r="A31" s="160" t="s">
        <v>72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2"/>
      <c r="AP31" s="169" t="s">
        <v>233</v>
      </c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</row>
    <row r="32" spans="1:108" s="8" customFormat="1" ht="19.9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5"/>
      <c r="AP32" s="169" t="s">
        <v>234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</row>
    <row r="33" spans="1:108" s="8" customFormat="1" ht="19.9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5"/>
      <c r="AP33" s="169" t="s">
        <v>235</v>
      </c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</row>
    <row r="34" spans="1:108" s="8" customFormat="1" ht="19.9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5"/>
      <c r="AP34" s="169" t="s">
        <v>236</v>
      </c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</row>
    <row r="35" spans="1:108" s="8" customFormat="1" ht="19.9" customHeigh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8"/>
      <c r="AP35" s="169" t="s">
        <v>773</v>
      </c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</row>
    <row r="36" spans="1:105" s="8" customFormat="1" ht="7.9" customHeight="1">
      <c r="A36" s="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3"/>
      <c r="CK36" s="22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2:105" s="15" customFormat="1" ht="12.75">
      <c r="B37" s="24"/>
      <c r="C37" s="24"/>
      <c r="D37" s="24"/>
      <c r="E37" s="24"/>
      <c r="F37" s="24"/>
      <c r="G37" s="24"/>
      <c r="H37" s="24" t="s">
        <v>73</v>
      </c>
      <c r="I37" s="24"/>
      <c r="J37" s="24"/>
      <c r="K37" s="24"/>
      <c r="L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="15" customFormat="1" ht="6.6" customHeight="1"/>
    <row r="39" spans="1:108" s="15" customFormat="1" ht="16.5" customHeight="1">
      <c r="A39" s="245" t="s">
        <v>131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</row>
    <row r="40" spans="1:108" s="15" customFormat="1" ht="9.75" customHeight="1" hidden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</row>
    <row r="41" spans="1:108" s="8" customFormat="1" ht="18" customHeight="1">
      <c r="A41" s="14"/>
      <c r="B41" s="187" t="s">
        <v>100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8"/>
      <c r="AP41" s="189" t="s">
        <v>101</v>
      </c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1"/>
    </row>
    <row r="42" spans="1:108" s="8" customFormat="1" ht="13.9" customHeight="1">
      <c r="A42" s="205" t="s">
        <v>248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7"/>
      <c r="AP42" s="189" t="s">
        <v>238</v>
      </c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1"/>
    </row>
    <row r="43" spans="1:108" s="8" customFormat="1" ht="18.6" customHeight="1">
      <c r="A43" s="208" t="s">
        <v>239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10"/>
      <c r="AP43" s="189" t="s">
        <v>237</v>
      </c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1"/>
    </row>
    <row r="44" spans="1:108" s="8" customFormat="1" ht="46.15" customHeight="1">
      <c r="A44" s="208" t="s">
        <v>240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10"/>
      <c r="AP44" s="189" t="s">
        <v>241</v>
      </c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1"/>
    </row>
    <row r="45" spans="1:108" s="8" customFormat="1" ht="12.75">
      <c r="A45" s="208" t="s">
        <v>243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10"/>
      <c r="AP45" s="189" t="s">
        <v>242</v>
      </c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1"/>
    </row>
    <row r="46" spans="1:108" s="40" customFormat="1" ht="12.75">
      <c r="A46" s="208" t="s">
        <v>244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10"/>
      <c r="AP46" s="189" t="s">
        <v>245</v>
      </c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1"/>
    </row>
    <row r="47" spans="1:108" s="8" customFormat="1" ht="17.45" customHeight="1">
      <c r="A47" s="211" t="s">
        <v>247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3"/>
      <c r="AP47" s="189" t="s">
        <v>246</v>
      </c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1"/>
    </row>
    <row r="48" spans="1:108" s="8" customFormat="1" ht="2.45" customHeight="1">
      <c r="A48" s="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5" customFormat="1" ht="25.5" customHeight="1">
      <c r="A49" s="246" t="s">
        <v>132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</row>
    <row r="50" s="15" customFormat="1" ht="9" customHeight="1" hidden="1"/>
    <row r="51" spans="1:108" s="25" customFormat="1" ht="24.75" customHeight="1">
      <c r="A51" s="217" t="s">
        <v>32</v>
      </c>
      <c r="B51" s="217"/>
      <c r="C51" s="217"/>
      <c r="D51" s="217"/>
      <c r="E51" s="217"/>
      <c r="F51" s="193" t="s">
        <v>30</v>
      </c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217" t="s">
        <v>31</v>
      </c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</row>
    <row r="52" spans="1:108" s="25" customFormat="1" ht="12.75">
      <c r="A52" s="201" t="s">
        <v>33</v>
      </c>
      <c r="B52" s="201"/>
      <c r="C52" s="201"/>
      <c r="D52" s="201"/>
      <c r="E52" s="201"/>
      <c r="F52" s="201" t="s">
        <v>249</v>
      </c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2" t="s">
        <v>250</v>
      </c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8" s="25" customFormat="1" ht="12.75" hidden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</row>
    <row r="54" spans="1:108" s="25" customFormat="1" ht="12.75" hidden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s="25" customFormat="1" ht="12.75" hidden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s="28" customFormat="1" ht="12.75" hidden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4"/>
    </row>
    <row r="57" spans="1:108" s="28" customFormat="1" ht="12.75" hidden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2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="15" customFormat="1" ht="10.5" customHeight="1"/>
    <row r="59" spans="1:108" s="15" customFormat="1" ht="25.5" customHeight="1">
      <c r="A59" s="218" t="s">
        <v>133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</row>
    <row r="60" s="15" customFormat="1" ht="9" customHeight="1" hidden="1"/>
    <row r="61" spans="1:108" s="25" customFormat="1" ht="24.75" customHeight="1">
      <c r="A61" s="217" t="s">
        <v>32</v>
      </c>
      <c r="B61" s="217"/>
      <c r="C61" s="217"/>
      <c r="D61" s="217"/>
      <c r="E61" s="217"/>
      <c r="F61" s="193" t="s">
        <v>30</v>
      </c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217" t="s">
        <v>31</v>
      </c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</row>
    <row r="62" spans="1:108" s="15" customFormat="1" ht="53.45" customHeight="1">
      <c r="A62" s="235" t="s">
        <v>33</v>
      </c>
      <c r="B62" s="235"/>
      <c r="C62" s="235"/>
      <c r="D62" s="235"/>
      <c r="E62" s="235"/>
      <c r="F62" s="222" t="s">
        <v>249</v>
      </c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3" t="s">
        <v>251</v>
      </c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5"/>
    </row>
    <row r="63" spans="1:108" s="15" customFormat="1" ht="12.75" hidden="1">
      <c r="A63" s="194"/>
      <c r="B63" s="194"/>
      <c r="C63" s="194"/>
      <c r="D63" s="194"/>
      <c r="E63" s="194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2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s="15" customFormat="1" ht="12.75" hidden="1">
      <c r="A64" s="194"/>
      <c r="B64" s="194"/>
      <c r="C64" s="194"/>
      <c r="D64" s="194"/>
      <c r="E64" s="194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2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4"/>
    </row>
    <row r="65" spans="1:108" s="15" customFormat="1" ht="12.75" hidden="1">
      <c r="A65" s="194"/>
      <c r="B65" s="194"/>
      <c r="C65" s="194"/>
      <c r="D65" s="194"/>
      <c r="E65" s="194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2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s="15" customFormat="1" ht="12.75" hidden="1">
      <c r="A66" s="194"/>
      <c r="B66" s="194"/>
      <c r="C66" s="194"/>
      <c r="D66" s="194"/>
      <c r="E66" s="194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2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4"/>
    </row>
    <row r="67" spans="1:108" s="15" customFormat="1" ht="12.75" hidden="1">
      <c r="A67" s="194"/>
      <c r="B67" s="194"/>
      <c r="C67" s="194"/>
      <c r="D67" s="194"/>
      <c r="E67" s="194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2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4"/>
    </row>
    <row r="68" s="15" customFormat="1" ht="10.5" customHeight="1"/>
    <row r="69" spans="1:108" s="15" customFormat="1" ht="30" customHeight="1">
      <c r="A69" s="218" t="s">
        <v>134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</row>
    <row r="70" spans="1:108" s="25" customFormat="1" ht="44.45" customHeight="1">
      <c r="A70" s="217" t="s">
        <v>32</v>
      </c>
      <c r="B70" s="217"/>
      <c r="C70" s="217"/>
      <c r="D70" s="217"/>
      <c r="E70" s="217"/>
      <c r="F70" s="247" t="s">
        <v>36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9"/>
      <c r="AW70" s="217" t="s">
        <v>37</v>
      </c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187" t="s">
        <v>35</v>
      </c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1:108" s="15" customFormat="1" ht="200.45" customHeight="1">
      <c r="A71" s="192" t="s">
        <v>33</v>
      </c>
      <c r="B71" s="192"/>
      <c r="C71" s="192"/>
      <c r="D71" s="192"/>
      <c r="E71" s="192"/>
      <c r="F71" s="195" t="s">
        <v>266</v>
      </c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7"/>
      <c r="AW71" s="198" t="s">
        <v>776</v>
      </c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9" t="s">
        <v>252</v>
      </c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200"/>
    </row>
    <row r="72" spans="1:108" s="15" customFormat="1" ht="388.15" customHeight="1">
      <c r="A72" s="192" t="s">
        <v>34</v>
      </c>
      <c r="B72" s="192"/>
      <c r="C72" s="192"/>
      <c r="D72" s="192"/>
      <c r="E72" s="192"/>
      <c r="F72" s="195" t="s">
        <v>777</v>
      </c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7"/>
      <c r="AW72" s="198" t="s">
        <v>267</v>
      </c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9" t="s">
        <v>252</v>
      </c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200"/>
    </row>
    <row r="73" spans="1:108" s="15" customFormat="1" ht="12.75" hidden="1">
      <c r="A73" s="235"/>
      <c r="B73" s="235"/>
      <c r="C73" s="235"/>
      <c r="D73" s="235"/>
      <c r="E73" s="235"/>
      <c r="F73" s="214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6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200"/>
    </row>
    <row r="74" spans="1:108" s="15" customFormat="1" ht="12.75" hidden="1">
      <c r="A74" s="235"/>
      <c r="B74" s="235"/>
      <c r="C74" s="235"/>
      <c r="D74" s="235"/>
      <c r="E74" s="235"/>
      <c r="F74" s="214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6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200"/>
    </row>
    <row r="75" spans="1:108" s="15" customFormat="1" ht="12.75" hidden="1">
      <c r="A75" s="235"/>
      <c r="B75" s="235"/>
      <c r="C75" s="235"/>
      <c r="D75" s="235"/>
      <c r="E75" s="235"/>
      <c r="F75" s="228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30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4"/>
      <c r="BZ75" s="227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200"/>
    </row>
    <row r="76" spans="1:108" s="15" customFormat="1" ht="12.75" hidden="1">
      <c r="A76" s="194"/>
      <c r="B76" s="194"/>
      <c r="C76" s="194"/>
      <c r="D76" s="194"/>
      <c r="E76" s="194"/>
      <c r="F76" s="228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30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3"/>
    </row>
    <row r="77" s="15" customFormat="1" ht="10.5" customHeight="1"/>
    <row r="78" spans="1:108" s="15" customFormat="1" ht="28.5" customHeight="1">
      <c r="A78" s="218" t="s">
        <v>135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</row>
    <row r="79" spans="1:108" s="15" customFormat="1" ht="12.75">
      <c r="A79" s="217" t="s">
        <v>32</v>
      </c>
      <c r="B79" s="217"/>
      <c r="C79" s="217"/>
      <c r="D79" s="217"/>
      <c r="E79" s="217"/>
      <c r="F79" s="247" t="s">
        <v>74</v>
      </c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9"/>
      <c r="AW79" s="217" t="s">
        <v>75</v>
      </c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187" t="s">
        <v>223</v>
      </c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1:108" s="41" customFormat="1" ht="29.45" customHeight="1">
      <c r="A80" s="226">
        <v>1</v>
      </c>
      <c r="B80" s="187"/>
      <c r="C80" s="187"/>
      <c r="D80" s="187"/>
      <c r="E80" s="188"/>
      <c r="F80" s="236" t="s">
        <v>253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8"/>
      <c r="AW80" s="239" t="s">
        <v>259</v>
      </c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1"/>
      <c r="BZ80" s="242" t="s">
        <v>260</v>
      </c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3"/>
    </row>
    <row r="81" spans="1:108" s="41" customFormat="1" ht="29.45" customHeight="1">
      <c r="A81" s="226">
        <v>2</v>
      </c>
      <c r="B81" s="187"/>
      <c r="C81" s="187"/>
      <c r="D81" s="187"/>
      <c r="E81" s="188"/>
      <c r="F81" s="236" t="s">
        <v>254</v>
      </c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8"/>
      <c r="AW81" s="244" t="s">
        <v>261</v>
      </c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2" t="s">
        <v>260</v>
      </c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3"/>
    </row>
    <row r="82" spans="1:108" s="41" customFormat="1" ht="29.45" customHeight="1">
      <c r="A82" s="226">
        <v>3</v>
      </c>
      <c r="B82" s="187"/>
      <c r="C82" s="187"/>
      <c r="D82" s="187"/>
      <c r="E82" s="188"/>
      <c r="F82" s="236" t="s">
        <v>255</v>
      </c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8"/>
      <c r="AW82" s="239" t="s">
        <v>262</v>
      </c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1"/>
      <c r="BZ82" s="242" t="s">
        <v>260</v>
      </c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3"/>
    </row>
    <row r="83" spans="1:108" s="41" customFormat="1" ht="52.9" customHeight="1">
      <c r="A83" s="226">
        <v>4</v>
      </c>
      <c r="B83" s="187"/>
      <c r="C83" s="187"/>
      <c r="D83" s="187"/>
      <c r="E83" s="188"/>
      <c r="F83" s="236" t="s">
        <v>256</v>
      </c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8"/>
      <c r="AW83" s="244" t="s">
        <v>263</v>
      </c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2" t="s">
        <v>260</v>
      </c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3"/>
    </row>
    <row r="84" spans="1:108" s="15" customFormat="1" ht="55.9" customHeight="1">
      <c r="A84" s="194" t="s">
        <v>58</v>
      </c>
      <c r="B84" s="194"/>
      <c r="C84" s="194"/>
      <c r="D84" s="194"/>
      <c r="E84" s="194"/>
      <c r="F84" s="236" t="s">
        <v>257</v>
      </c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8"/>
      <c r="AW84" s="244" t="s">
        <v>264</v>
      </c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2" t="s">
        <v>260</v>
      </c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3"/>
    </row>
    <row r="85" spans="1:108" s="15" customFormat="1" ht="29.45" customHeight="1">
      <c r="A85" s="194" t="s">
        <v>59</v>
      </c>
      <c r="B85" s="194"/>
      <c r="C85" s="194"/>
      <c r="D85" s="194"/>
      <c r="E85" s="194"/>
      <c r="F85" s="236" t="s">
        <v>258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8"/>
      <c r="AW85" s="244" t="s">
        <v>265</v>
      </c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2" t="s">
        <v>260</v>
      </c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3"/>
    </row>
    <row r="86" spans="1:105" s="15" customFormat="1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</row>
  </sheetData>
  <mergeCells count="148">
    <mergeCell ref="A84:E84"/>
    <mergeCell ref="A62:E62"/>
    <mergeCell ref="AW73:BY73"/>
    <mergeCell ref="A75:E75"/>
    <mergeCell ref="F75:AV75"/>
    <mergeCell ref="AW75:BY75"/>
    <mergeCell ref="AP47:DD47"/>
    <mergeCell ref="A39:DD39"/>
    <mergeCell ref="AP43:DD43"/>
    <mergeCell ref="BZ73:DD73"/>
    <mergeCell ref="A49:DD49"/>
    <mergeCell ref="A70:E70"/>
    <mergeCell ref="F70:AV70"/>
    <mergeCell ref="AW70:BY70"/>
    <mergeCell ref="BZ70:DD70"/>
    <mergeCell ref="A79:E79"/>
    <mergeCell ref="F79:AV79"/>
    <mergeCell ref="AW79:BY79"/>
    <mergeCell ref="BZ79:DD79"/>
    <mergeCell ref="W51:DD51"/>
    <mergeCell ref="W57:DD57"/>
    <mergeCell ref="F82:AV82"/>
    <mergeCell ref="A80:E80"/>
    <mergeCell ref="A81:E81"/>
    <mergeCell ref="F85:AV85"/>
    <mergeCell ref="F83:AV83"/>
    <mergeCell ref="F84:AV84"/>
    <mergeCell ref="F80:AV80"/>
    <mergeCell ref="F81:AV81"/>
    <mergeCell ref="AW82:BY82"/>
    <mergeCell ref="BZ82:DD82"/>
    <mergeCell ref="BZ80:DD80"/>
    <mergeCell ref="AW80:BY80"/>
    <mergeCell ref="AW85:BY85"/>
    <mergeCell ref="BZ85:DD85"/>
    <mergeCell ref="AW83:BY83"/>
    <mergeCell ref="BZ83:DD83"/>
    <mergeCell ref="AW84:BY84"/>
    <mergeCell ref="BZ84:DD84"/>
    <mergeCell ref="BZ81:DD81"/>
    <mergeCell ref="AW81:BY81"/>
    <mergeCell ref="A82:E82"/>
    <mergeCell ref="A83:E83"/>
    <mergeCell ref="F73:AV73"/>
    <mergeCell ref="W67:DD67"/>
    <mergeCell ref="A85:E85"/>
    <mergeCell ref="A56:E56"/>
    <mergeCell ref="F56:V56"/>
    <mergeCell ref="BZ75:DD75"/>
    <mergeCell ref="A76:E76"/>
    <mergeCell ref="F76:AV76"/>
    <mergeCell ref="AW76:BY76"/>
    <mergeCell ref="BZ76:DD76"/>
    <mergeCell ref="A78:DD78"/>
    <mergeCell ref="AW74:BY74"/>
    <mergeCell ref="BZ74:DD74"/>
    <mergeCell ref="A59:DD59"/>
    <mergeCell ref="A71:E71"/>
    <mergeCell ref="A57:E57"/>
    <mergeCell ref="W61:DD61"/>
    <mergeCell ref="W56:DD56"/>
    <mergeCell ref="F64:V64"/>
    <mergeCell ref="W64:DD64"/>
    <mergeCell ref="A73:E73"/>
    <mergeCell ref="A74:E74"/>
    <mergeCell ref="F74:AV74"/>
    <mergeCell ref="F51:V51"/>
    <mergeCell ref="F57:V57"/>
    <mergeCell ref="A51:E51"/>
    <mergeCell ref="A69:DD69"/>
    <mergeCell ref="AP28:DD28"/>
    <mergeCell ref="A61:E61"/>
    <mergeCell ref="A65:E65"/>
    <mergeCell ref="F65:V65"/>
    <mergeCell ref="W65:DD65"/>
    <mergeCell ref="A66:E66"/>
    <mergeCell ref="F66:V66"/>
    <mergeCell ref="W66:DD66"/>
    <mergeCell ref="A67:E67"/>
    <mergeCell ref="F67:V67"/>
    <mergeCell ref="A28:AO28"/>
    <mergeCell ref="A29:AO29"/>
    <mergeCell ref="A30:AO30"/>
    <mergeCell ref="AP29:CM29"/>
    <mergeCell ref="F62:V62"/>
    <mergeCell ref="W62:DD62"/>
    <mergeCell ref="AW71:BY71"/>
    <mergeCell ref="F71:AV71"/>
    <mergeCell ref="BZ71:DD71"/>
    <mergeCell ref="A52:E52"/>
    <mergeCell ref="F53:V53"/>
    <mergeCell ref="W53:DD53"/>
    <mergeCell ref="A43:AO43"/>
    <mergeCell ref="A44:AO44"/>
    <mergeCell ref="A45:AO45"/>
    <mergeCell ref="A46:AO46"/>
    <mergeCell ref="AP46:DD46"/>
    <mergeCell ref="A47:AO47"/>
    <mergeCell ref="F52:V52"/>
    <mergeCell ref="W52:DD52"/>
    <mergeCell ref="AP27:DD27"/>
    <mergeCell ref="A27:AO27"/>
    <mergeCell ref="B41:AO41"/>
    <mergeCell ref="AP41:DD41"/>
    <mergeCell ref="AP42:DD42"/>
    <mergeCell ref="AP45:DD45"/>
    <mergeCell ref="AP44:DD44"/>
    <mergeCell ref="A72:E72"/>
    <mergeCell ref="F61:V61"/>
    <mergeCell ref="A64:E64"/>
    <mergeCell ref="F72:AV72"/>
    <mergeCell ref="AW72:BY72"/>
    <mergeCell ref="BZ72:DD72"/>
    <mergeCell ref="A63:E63"/>
    <mergeCell ref="F63:V63"/>
    <mergeCell ref="W63:DD63"/>
    <mergeCell ref="W54:DD54"/>
    <mergeCell ref="W55:DD55"/>
    <mergeCell ref="F54:V54"/>
    <mergeCell ref="F55:V55"/>
    <mergeCell ref="A54:E54"/>
    <mergeCell ref="A55:E55"/>
    <mergeCell ref="A42:AO42"/>
    <mergeCell ref="A53:E53"/>
    <mergeCell ref="BS3:DD3"/>
    <mergeCell ref="BS4:DD4"/>
    <mergeCell ref="BS5:DD5"/>
    <mergeCell ref="BS6:DD6"/>
    <mergeCell ref="BS1:DD1"/>
    <mergeCell ref="A31:AO35"/>
    <mergeCell ref="AP32:DD32"/>
    <mergeCell ref="AP33:DD33"/>
    <mergeCell ref="AP34:DD34"/>
    <mergeCell ref="AP35:DD35"/>
    <mergeCell ref="AP31:DD31"/>
    <mergeCell ref="BX12:DC12"/>
    <mergeCell ref="A17:DD17"/>
    <mergeCell ref="A18:DD18"/>
    <mergeCell ref="A19:DD19"/>
    <mergeCell ref="BG12:BT12"/>
    <mergeCell ref="BM14:CJ14"/>
    <mergeCell ref="BV13:DD13"/>
    <mergeCell ref="BG13:BT13"/>
    <mergeCell ref="A20:DD20"/>
    <mergeCell ref="A21:DD21"/>
    <mergeCell ref="A24:DD24"/>
    <mergeCell ref="AP30:DD30"/>
    <mergeCell ref="CN29:DD29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5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46"/>
  <sheetViews>
    <sheetView view="pageBreakPreview" zoomScale="60" workbookViewId="0" topLeftCell="A19">
      <selection activeCell="BU22" sqref="BU22:CN22"/>
    </sheetView>
  </sheetViews>
  <sheetFormatPr defaultColWidth="8.875" defaultRowHeight="12.75"/>
  <cols>
    <col min="1" max="6" width="1.12109375" style="1" customWidth="1"/>
    <col min="7" max="7" width="0.875" style="1" hidden="1" customWidth="1"/>
    <col min="8" max="13" width="0.875" style="1" customWidth="1"/>
    <col min="14" max="14" width="1.37890625" style="1" customWidth="1"/>
    <col min="15" max="23" width="0.875" style="1" customWidth="1"/>
    <col min="24" max="24" width="1.75390625" style="1" customWidth="1"/>
    <col min="25" max="47" width="0.875" style="1" customWidth="1"/>
    <col min="48" max="48" width="5.75390625" style="1" customWidth="1"/>
    <col min="49" max="51" width="0.875" style="1" customWidth="1"/>
    <col min="52" max="52" width="3.375" style="1" customWidth="1"/>
    <col min="53" max="82" width="0.875" style="1" customWidth="1"/>
    <col min="83" max="83" width="5.125" style="1" customWidth="1"/>
    <col min="84" max="95" width="0.875" style="1" customWidth="1"/>
    <col min="96" max="96" width="3.75390625" style="1" customWidth="1"/>
    <col min="97" max="104" width="0.875" style="1" customWidth="1"/>
    <col min="105" max="105" width="3.00390625" style="1" customWidth="1"/>
    <col min="106" max="107" width="0.875" style="1" customWidth="1"/>
    <col min="108" max="108" width="6.625" style="1" customWidth="1"/>
    <col min="109" max="16384" width="8.875" style="1" customWidth="1"/>
  </cols>
  <sheetData>
    <row r="1" spans="1:108" s="15" customFormat="1" ht="12.75">
      <c r="A1" s="250" t="s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</row>
    <row r="2" spans="1:108" s="15" customFormat="1" ht="12.75">
      <c r="A2" s="54" t="s">
        <v>121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2"/>
      <c r="DC2" s="52"/>
      <c r="DD2" s="52"/>
    </row>
    <row r="3" spans="1:108" s="15" customFormat="1" ht="9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</row>
    <row r="4" spans="1:108" s="15" customFormat="1" ht="38.25" customHeight="1">
      <c r="A4" s="268" t="s">
        <v>38</v>
      </c>
      <c r="B4" s="268"/>
      <c r="C4" s="268"/>
      <c r="D4" s="268"/>
      <c r="E4" s="268"/>
      <c r="F4" s="268"/>
      <c r="G4" s="269" t="s">
        <v>0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1"/>
      <c r="BA4" s="272" t="s">
        <v>164</v>
      </c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4"/>
      <c r="BU4" s="273" t="s">
        <v>165</v>
      </c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4"/>
      <c r="CO4" s="272" t="s">
        <v>166</v>
      </c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</row>
    <row r="5" spans="1:108" s="27" customFormat="1" ht="27.75" customHeight="1">
      <c r="A5" s="251" t="s">
        <v>168</v>
      </c>
      <c r="B5" s="251"/>
      <c r="C5" s="251"/>
      <c r="D5" s="251"/>
      <c r="E5" s="251"/>
      <c r="F5" s="251"/>
      <c r="G5" s="47"/>
      <c r="H5" s="275" t="s">
        <v>171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6"/>
      <c r="BA5" s="277" t="s">
        <v>611</v>
      </c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9"/>
      <c r="BU5" s="277" t="s">
        <v>779</v>
      </c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9"/>
      <c r="CO5" s="280" t="s">
        <v>782</v>
      </c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2"/>
    </row>
    <row r="6" spans="1:108" s="27" customFormat="1" ht="27.75" customHeight="1">
      <c r="A6" s="251" t="s">
        <v>167</v>
      </c>
      <c r="B6" s="251"/>
      <c r="C6" s="251"/>
      <c r="D6" s="251"/>
      <c r="E6" s="251"/>
      <c r="F6" s="251"/>
      <c r="G6" s="47"/>
      <c r="H6" s="275" t="s">
        <v>172</v>
      </c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6"/>
      <c r="BA6" s="277" t="s">
        <v>612</v>
      </c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9"/>
      <c r="BU6" s="277" t="s">
        <v>780</v>
      </c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9"/>
      <c r="CO6" s="280" t="s">
        <v>783</v>
      </c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2"/>
    </row>
    <row r="7" spans="1:108" s="27" customFormat="1" ht="27.75" customHeight="1">
      <c r="A7" s="251" t="s">
        <v>169</v>
      </c>
      <c r="B7" s="251"/>
      <c r="C7" s="251"/>
      <c r="D7" s="251"/>
      <c r="E7" s="251"/>
      <c r="F7" s="251"/>
      <c r="G7" s="47"/>
      <c r="H7" s="275" t="s">
        <v>173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6"/>
      <c r="BA7" s="283" t="s">
        <v>613</v>
      </c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5"/>
      <c r="BU7" s="283" t="s">
        <v>781</v>
      </c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5"/>
      <c r="CO7" s="280" t="s">
        <v>784</v>
      </c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2"/>
    </row>
    <row r="8" spans="1:108" s="27" customFormat="1" ht="13.15" customHeight="1">
      <c r="A8" s="251" t="s">
        <v>174</v>
      </c>
      <c r="B8" s="251"/>
      <c r="C8" s="251"/>
      <c r="D8" s="251"/>
      <c r="E8" s="251"/>
      <c r="F8" s="251"/>
      <c r="G8" s="47"/>
      <c r="H8" s="275" t="s">
        <v>175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6"/>
      <c r="BA8" s="254">
        <v>229001968.56</v>
      </c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6"/>
      <c r="BU8" s="254">
        <f>BU9+BU10+BU14+BU21</f>
        <v>267328565.66</v>
      </c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6"/>
      <c r="CO8" s="265">
        <v>16.73</v>
      </c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7"/>
    </row>
    <row r="9" spans="1:108" s="27" customFormat="1" ht="14.25" customHeight="1">
      <c r="A9" s="251" t="s">
        <v>176</v>
      </c>
      <c r="B9" s="251"/>
      <c r="C9" s="251"/>
      <c r="D9" s="251"/>
      <c r="E9" s="251"/>
      <c r="F9" s="251"/>
      <c r="G9" s="47"/>
      <c r="H9" s="275" t="s">
        <v>177</v>
      </c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6"/>
      <c r="BA9" s="254">
        <v>0</v>
      </c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6"/>
      <c r="BU9" s="254">
        <v>0</v>
      </c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6"/>
      <c r="CO9" s="280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2"/>
    </row>
    <row r="10" spans="1:108" s="27" customFormat="1" ht="27.75" customHeight="1">
      <c r="A10" s="251" t="s">
        <v>178</v>
      </c>
      <c r="B10" s="251"/>
      <c r="C10" s="251"/>
      <c r="D10" s="251"/>
      <c r="E10" s="251"/>
      <c r="F10" s="251"/>
      <c r="G10" s="47"/>
      <c r="H10" s="252" t="s">
        <v>179</v>
      </c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3"/>
      <c r="BA10" s="261">
        <v>228743927.91</v>
      </c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3"/>
      <c r="BU10" s="261">
        <v>267249896.66</v>
      </c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3"/>
      <c r="CO10" s="257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9"/>
    </row>
    <row r="11" spans="1:108" s="27" customFormat="1" ht="12.75">
      <c r="A11" s="251" t="s">
        <v>271</v>
      </c>
      <c r="B11" s="251"/>
      <c r="C11" s="251"/>
      <c r="D11" s="251"/>
      <c r="E11" s="251"/>
      <c r="F11" s="251"/>
      <c r="G11" s="47"/>
      <c r="H11" s="252" t="s">
        <v>272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3"/>
      <c r="BA11" s="254">
        <v>1144519.91</v>
      </c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6"/>
      <c r="BU11" s="254">
        <v>1215442.66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6"/>
      <c r="CO11" s="257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9"/>
    </row>
    <row r="12" spans="1:108" s="27" customFormat="1" ht="25.5" customHeight="1">
      <c r="A12" s="251" t="s">
        <v>273</v>
      </c>
      <c r="B12" s="251"/>
      <c r="C12" s="251"/>
      <c r="D12" s="251"/>
      <c r="E12" s="251"/>
      <c r="F12" s="251"/>
      <c r="G12" s="47"/>
      <c r="H12" s="252" t="s">
        <v>274</v>
      </c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3"/>
      <c r="BA12" s="254">
        <v>226628300</v>
      </c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6"/>
      <c r="BU12" s="254">
        <v>257957200</v>
      </c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6"/>
      <c r="CO12" s="257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s="27" customFormat="1" ht="12.75">
      <c r="A13" s="251" t="s">
        <v>275</v>
      </c>
      <c r="B13" s="251"/>
      <c r="C13" s="251"/>
      <c r="D13" s="251"/>
      <c r="E13" s="251"/>
      <c r="F13" s="251"/>
      <c r="G13" s="47"/>
      <c r="H13" s="252" t="s">
        <v>276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3"/>
      <c r="BA13" s="254">
        <v>971108</v>
      </c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6"/>
      <c r="BU13" s="254">
        <v>8077254</v>
      </c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6"/>
      <c r="CO13" s="257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s="27" customFormat="1" ht="13.15" customHeight="1">
      <c r="A14" s="251" t="s">
        <v>180</v>
      </c>
      <c r="B14" s="251"/>
      <c r="C14" s="251"/>
      <c r="D14" s="251"/>
      <c r="E14" s="251"/>
      <c r="F14" s="251"/>
      <c r="G14" s="47"/>
      <c r="H14" s="252" t="s">
        <v>181</v>
      </c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3"/>
      <c r="BA14" s="254">
        <v>258040.65</v>
      </c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6"/>
      <c r="BU14" s="254">
        <v>78669</v>
      </c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6"/>
      <c r="CO14" s="257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9"/>
    </row>
    <row r="15" spans="1:108" s="27" customFormat="1" ht="13.15" customHeight="1">
      <c r="A15" s="251" t="s">
        <v>277</v>
      </c>
      <c r="B15" s="251"/>
      <c r="C15" s="251"/>
      <c r="D15" s="251"/>
      <c r="E15" s="251"/>
      <c r="F15" s="251"/>
      <c r="G15" s="47"/>
      <c r="H15" s="252" t="s">
        <v>53</v>
      </c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3"/>
      <c r="BA15" s="254">
        <v>0</v>
      </c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6"/>
      <c r="BU15" s="254">
        <v>0</v>
      </c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6"/>
      <c r="CO15" s="257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</row>
    <row r="16" spans="1:108" s="27" customFormat="1" ht="25.5" customHeight="1">
      <c r="A16" s="251" t="s">
        <v>278</v>
      </c>
      <c r="B16" s="251"/>
      <c r="C16" s="251"/>
      <c r="D16" s="251"/>
      <c r="E16" s="251"/>
      <c r="F16" s="251"/>
      <c r="G16" s="47"/>
      <c r="H16" s="252" t="s">
        <v>279</v>
      </c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3"/>
      <c r="BA16" s="254">
        <v>59.15</v>
      </c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6"/>
      <c r="BU16" s="254">
        <v>59.15</v>
      </c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6"/>
      <c r="CO16" s="257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9"/>
    </row>
    <row r="17" spans="1:108" s="27" customFormat="1" ht="19.9" customHeight="1">
      <c r="A17" s="251" t="s">
        <v>280</v>
      </c>
      <c r="B17" s="251"/>
      <c r="C17" s="251"/>
      <c r="D17" s="251"/>
      <c r="E17" s="251"/>
      <c r="F17" s="251"/>
      <c r="G17" s="47"/>
      <c r="H17" s="252" t="s">
        <v>281</v>
      </c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3"/>
      <c r="BA17" s="254">
        <v>5100</v>
      </c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6"/>
      <c r="BU17" s="254">
        <v>505</v>
      </c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6"/>
      <c r="CO17" s="257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9"/>
    </row>
    <row r="18" spans="1:108" s="27" customFormat="1" ht="19.9" customHeight="1">
      <c r="A18" s="251" t="s">
        <v>282</v>
      </c>
      <c r="B18" s="251"/>
      <c r="C18" s="251"/>
      <c r="D18" s="251"/>
      <c r="E18" s="251"/>
      <c r="F18" s="251"/>
      <c r="G18" s="47"/>
      <c r="H18" s="252" t="s">
        <v>283</v>
      </c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3"/>
      <c r="BA18" s="254">
        <v>100380</v>
      </c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6"/>
      <c r="BU18" s="254">
        <v>11678.85</v>
      </c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6"/>
      <c r="CO18" s="257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9"/>
    </row>
    <row r="19" spans="1:108" s="27" customFormat="1" ht="19.15" customHeight="1">
      <c r="A19" s="251" t="s">
        <v>284</v>
      </c>
      <c r="B19" s="251"/>
      <c r="C19" s="251"/>
      <c r="D19" s="251"/>
      <c r="E19" s="251"/>
      <c r="F19" s="251"/>
      <c r="G19" s="47"/>
      <c r="H19" s="252" t="s">
        <v>285</v>
      </c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3"/>
      <c r="BA19" s="254">
        <v>33925</v>
      </c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6"/>
      <c r="BU19" s="254">
        <v>29700</v>
      </c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6"/>
      <c r="CO19" s="257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9"/>
    </row>
    <row r="20" spans="1:108" s="27" customFormat="1" ht="19.15" customHeight="1">
      <c r="A20" s="251" t="s">
        <v>286</v>
      </c>
      <c r="B20" s="251"/>
      <c r="C20" s="251"/>
      <c r="D20" s="251"/>
      <c r="E20" s="251"/>
      <c r="F20" s="251"/>
      <c r="G20" s="47"/>
      <c r="H20" s="252" t="s">
        <v>287</v>
      </c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/>
      <c r="BA20" s="254">
        <v>118576.5</v>
      </c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6"/>
      <c r="BU20" s="254">
        <v>36726</v>
      </c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6"/>
      <c r="CO20" s="257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9"/>
    </row>
    <row r="21" spans="1:108" s="15" customFormat="1" ht="12.75">
      <c r="A21" s="251" t="s">
        <v>182</v>
      </c>
      <c r="B21" s="251"/>
      <c r="C21" s="251"/>
      <c r="D21" s="251"/>
      <c r="E21" s="251"/>
      <c r="F21" s="251"/>
      <c r="G21" s="47"/>
      <c r="H21" s="252" t="s">
        <v>183</v>
      </c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3"/>
      <c r="BA21" s="254">
        <v>0</v>
      </c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6"/>
      <c r="BU21" s="254">
        <v>0</v>
      </c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6"/>
      <c r="CO21" s="257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9"/>
    </row>
    <row r="22" spans="1:108" s="17" customFormat="1" ht="12" customHeight="1">
      <c r="A22" s="251" t="s">
        <v>184</v>
      </c>
      <c r="B22" s="251"/>
      <c r="C22" s="251"/>
      <c r="D22" s="251"/>
      <c r="E22" s="251"/>
      <c r="F22" s="251"/>
      <c r="G22" s="47"/>
      <c r="H22" s="252" t="s">
        <v>185</v>
      </c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254">
        <f>BA23+BA26+BA36</f>
        <v>234684871.39</v>
      </c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6"/>
      <c r="BU22" s="254">
        <f>BU23+BU26</f>
        <v>277997871.06</v>
      </c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6"/>
      <c r="CO22" s="265">
        <v>18.45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7"/>
    </row>
    <row r="23" spans="1:108" s="17" customFormat="1" ht="26.45" customHeight="1">
      <c r="A23" s="251" t="s">
        <v>186</v>
      </c>
      <c r="B23" s="251"/>
      <c r="C23" s="251"/>
      <c r="D23" s="251"/>
      <c r="E23" s="251"/>
      <c r="F23" s="251"/>
      <c r="G23" s="47"/>
      <c r="H23" s="252" t="s">
        <v>187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3"/>
      <c r="BA23" s="254">
        <f>BA24+BA25</f>
        <v>227599408</v>
      </c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6"/>
      <c r="BU23" s="254">
        <f>BU24+BU25</f>
        <v>266034454</v>
      </c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6"/>
      <c r="CO23" s="257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9"/>
    </row>
    <row r="24" spans="1:108" s="15" customFormat="1" ht="19.9" customHeight="1">
      <c r="A24" s="251" t="s">
        <v>190</v>
      </c>
      <c r="B24" s="251"/>
      <c r="C24" s="251"/>
      <c r="D24" s="251"/>
      <c r="E24" s="251"/>
      <c r="F24" s="251"/>
      <c r="G24" s="47"/>
      <c r="H24" s="252" t="s">
        <v>274</v>
      </c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3"/>
      <c r="BA24" s="254">
        <v>226628300</v>
      </c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6"/>
      <c r="BU24" s="254">
        <v>257957200</v>
      </c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6"/>
      <c r="CO24" s="257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9"/>
    </row>
    <row r="25" spans="1:108" s="15" customFormat="1" ht="19.9" customHeight="1">
      <c r="A25" s="251" t="s">
        <v>288</v>
      </c>
      <c r="B25" s="251"/>
      <c r="C25" s="251"/>
      <c r="D25" s="251"/>
      <c r="E25" s="251"/>
      <c r="F25" s="251"/>
      <c r="G25" s="47"/>
      <c r="H25" s="252" t="s">
        <v>276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3"/>
      <c r="BA25" s="254">
        <v>971108</v>
      </c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6"/>
      <c r="BU25" s="254">
        <v>8077254</v>
      </c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6"/>
      <c r="CO25" s="48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s="15" customFormat="1" ht="29.45" customHeight="1">
      <c r="A26" s="251" t="s">
        <v>188</v>
      </c>
      <c r="B26" s="251"/>
      <c r="C26" s="251"/>
      <c r="D26" s="251"/>
      <c r="E26" s="251"/>
      <c r="F26" s="251"/>
      <c r="G26" s="47"/>
      <c r="H26" s="252" t="s">
        <v>189</v>
      </c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3"/>
      <c r="BA26" s="254">
        <f>BA27+BA28+BA29+BA30+BA31+BA32+BA33+BA34+BA35</f>
        <v>7085463.39</v>
      </c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6"/>
      <c r="BU26" s="254">
        <f>BU27+BU28+BU29+BU30+BU31+BU32+BU33+BU34+BU35</f>
        <v>11963417.059999999</v>
      </c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6"/>
      <c r="CO26" s="257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9"/>
    </row>
    <row r="27" spans="1:108" s="15" customFormat="1" ht="18" customHeight="1">
      <c r="A27" s="251" t="s">
        <v>289</v>
      </c>
      <c r="B27" s="251"/>
      <c r="C27" s="251"/>
      <c r="D27" s="251"/>
      <c r="E27" s="251"/>
      <c r="F27" s="251"/>
      <c r="G27" s="47"/>
      <c r="H27" s="252" t="s">
        <v>290</v>
      </c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3"/>
      <c r="BA27" s="254">
        <v>3684259.03</v>
      </c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6"/>
      <c r="BU27" s="254">
        <v>7380228.89</v>
      </c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6"/>
      <c r="CO27" s="257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9"/>
    </row>
    <row r="28" spans="1:108" s="15" customFormat="1" ht="18" customHeight="1">
      <c r="A28" s="251" t="s">
        <v>291</v>
      </c>
      <c r="B28" s="251"/>
      <c r="C28" s="251"/>
      <c r="D28" s="251"/>
      <c r="E28" s="251"/>
      <c r="F28" s="251"/>
      <c r="G28" s="47"/>
      <c r="H28" s="252" t="s">
        <v>292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3"/>
      <c r="BA28" s="254">
        <v>3139334.22</v>
      </c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6"/>
      <c r="BU28" s="254">
        <v>3454337.67</v>
      </c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6"/>
      <c r="CO28" s="257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9"/>
    </row>
    <row r="29" spans="1:108" s="15" customFormat="1" ht="18" customHeight="1">
      <c r="A29" s="251" t="s">
        <v>293</v>
      </c>
      <c r="B29" s="251"/>
      <c r="C29" s="251"/>
      <c r="D29" s="251"/>
      <c r="E29" s="251"/>
      <c r="F29" s="251"/>
      <c r="G29" s="47"/>
      <c r="H29" s="252" t="s">
        <v>53</v>
      </c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3"/>
      <c r="BA29" s="254">
        <v>13229.89</v>
      </c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6"/>
      <c r="BU29" s="254">
        <v>14231.68</v>
      </c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6"/>
      <c r="CO29" s="257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9"/>
    </row>
    <row r="30" spans="1:108" s="15" customFormat="1" ht="18" customHeight="1">
      <c r="A30" s="251" t="s">
        <v>294</v>
      </c>
      <c r="B30" s="251"/>
      <c r="C30" s="251"/>
      <c r="D30" s="251"/>
      <c r="E30" s="251"/>
      <c r="F30" s="251"/>
      <c r="G30" s="47"/>
      <c r="H30" s="252" t="s">
        <v>54</v>
      </c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3"/>
      <c r="BA30" s="254">
        <v>69068</v>
      </c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6"/>
      <c r="BU30" s="254">
        <v>76232</v>
      </c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6"/>
      <c r="CO30" s="257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9"/>
    </row>
    <row r="31" spans="1:108" ht="18" customHeight="1">
      <c r="A31" s="251" t="s">
        <v>295</v>
      </c>
      <c r="B31" s="251"/>
      <c r="C31" s="251"/>
      <c r="D31" s="251"/>
      <c r="E31" s="251"/>
      <c r="F31" s="251"/>
      <c r="G31" s="47"/>
      <c r="H31" s="252" t="s">
        <v>279</v>
      </c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3"/>
      <c r="BA31" s="254">
        <v>124114.63</v>
      </c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6"/>
      <c r="BU31" s="254">
        <v>134512.93</v>
      </c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6"/>
      <c r="CO31" s="257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9"/>
    </row>
    <row r="32" spans="1:108" ht="18" customHeight="1">
      <c r="A32" s="251" t="s">
        <v>296</v>
      </c>
      <c r="B32" s="251"/>
      <c r="C32" s="251"/>
      <c r="D32" s="251"/>
      <c r="E32" s="251"/>
      <c r="F32" s="251"/>
      <c r="G32" s="47"/>
      <c r="H32" s="252" t="s">
        <v>281</v>
      </c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3"/>
      <c r="BA32" s="254">
        <v>26657.38</v>
      </c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6"/>
      <c r="BU32" s="254">
        <v>0</v>
      </c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6"/>
      <c r="CO32" s="257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9"/>
    </row>
    <row r="33" spans="1:108" ht="18" customHeight="1">
      <c r="A33" s="251" t="s">
        <v>296</v>
      </c>
      <c r="B33" s="251"/>
      <c r="C33" s="251"/>
      <c r="D33" s="251"/>
      <c r="E33" s="251"/>
      <c r="F33" s="251"/>
      <c r="G33" s="47"/>
      <c r="H33" s="252" t="s">
        <v>283</v>
      </c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3"/>
      <c r="BA33" s="254">
        <v>50.9</v>
      </c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6"/>
      <c r="BU33" s="254">
        <v>890429.89</v>
      </c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6"/>
      <c r="CO33" s="257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9"/>
    </row>
    <row r="34" spans="1:108" ht="12.75">
      <c r="A34" s="251" t="s">
        <v>297</v>
      </c>
      <c r="B34" s="251"/>
      <c r="C34" s="251"/>
      <c r="D34" s="251"/>
      <c r="E34" s="251"/>
      <c r="F34" s="251"/>
      <c r="G34" s="47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3"/>
      <c r="BA34" s="254">
        <v>0</v>
      </c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6"/>
      <c r="BU34" s="254">
        <v>0</v>
      </c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6"/>
      <c r="CO34" s="257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9"/>
    </row>
    <row r="35" spans="1:108" ht="12.75">
      <c r="A35" s="251" t="s">
        <v>298</v>
      </c>
      <c r="B35" s="251"/>
      <c r="C35" s="251"/>
      <c r="D35" s="251"/>
      <c r="E35" s="251"/>
      <c r="F35" s="251"/>
      <c r="G35" s="47"/>
      <c r="H35" s="252" t="s">
        <v>610</v>
      </c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3"/>
      <c r="BA35" s="254">
        <v>28749.34</v>
      </c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6"/>
      <c r="BU35" s="254">
        <v>13444</v>
      </c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6"/>
      <c r="CO35" s="257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9"/>
    </row>
    <row r="36" spans="1:108" ht="12.75">
      <c r="A36" s="251" t="s">
        <v>191</v>
      </c>
      <c r="B36" s="251"/>
      <c r="C36" s="251"/>
      <c r="D36" s="251"/>
      <c r="E36" s="251"/>
      <c r="F36" s="251"/>
      <c r="G36" s="47"/>
      <c r="H36" s="252" t="s">
        <v>192</v>
      </c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3"/>
      <c r="BA36" s="261">
        <v>0</v>
      </c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3"/>
      <c r="BU36" s="261">
        <v>0</v>
      </c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3"/>
      <c r="CO36" s="257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9"/>
    </row>
    <row r="37" spans="1:108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ht="12.75">
      <c r="A38" s="55" t="s">
        <v>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1:108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1:108" ht="12.75">
      <c r="A40" s="52" t="s">
        <v>193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2.75">
      <c r="A41" s="52"/>
      <c r="B41" s="52"/>
      <c r="C41" s="52"/>
      <c r="D41" s="52" t="s">
        <v>42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52"/>
      <c r="CL41" s="52" t="s">
        <v>85</v>
      </c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</row>
    <row r="42" spans="1:108" ht="12.75">
      <c r="A42" s="52" t="s">
        <v>194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ht="12.75">
      <c r="A43" s="260">
        <v>0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</row>
    <row r="44" spans="1:108" ht="12.75">
      <c r="A44" s="52" t="s">
        <v>195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7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</row>
    <row r="45" spans="1:108" ht="12.75">
      <c r="A45" s="260">
        <v>0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</row>
    <row r="46" spans="1:108" ht="12.75">
      <c r="A46" s="5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</row>
  </sheetData>
  <mergeCells count="168">
    <mergeCell ref="A33:F33"/>
    <mergeCell ref="H33:AZ33"/>
    <mergeCell ref="BA33:BT33"/>
    <mergeCell ref="CO33:DD33"/>
    <mergeCell ref="A31:F31"/>
    <mergeCell ref="H31:AZ31"/>
    <mergeCell ref="BA31:BT31"/>
    <mergeCell ref="BU36:CN36"/>
    <mergeCell ref="BU21:CN21"/>
    <mergeCell ref="BU22:CN22"/>
    <mergeCell ref="BU23:CN23"/>
    <mergeCell ref="BU24:CN24"/>
    <mergeCell ref="BU25:CN25"/>
    <mergeCell ref="BU26:CN26"/>
    <mergeCell ref="BU27:CN27"/>
    <mergeCell ref="BU28:CN28"/>
    <mergeCell ref="BU29:CN29"/>
    <mergeCell ref="BU35:CN35"/>
    <mergeCell ref="A35:F35"/>
    <mergeCell ref="H35:AZ35"/>
    <mergeCell ref="BA35:BT35"/>
    <mergeCell ref="CO35:DD35"/>
    <mergeCell ref="A34:F34"/>
    <mergeCell ref="H34:AZ34"/>
    <mergeCell ref="BA34:BT34"/>
    <mergeCell ref="CO34:DD34"/>
    <mergeCell ref="BU8:CN8"/>
    <mergeCell ref="BU7:CN7"/>
    <mergeCell ref="BU11:CN11"/>
    <mergeCell ref="CO7:DD7"/>
    <mergeCell ref="BA8:BT8"/>
    <mergeCell ref="CO8:DD8"/>
    <mergeCell ref="A9:F9"/>
    <mergeCell ref="BA7:BT7"/>
    <mergeCell ref="A8:F8"/>
    <mergeCell ref="H8:AZ8"/>
    <mergeCell ref="BA10:BT10"/>
    <mergeCell ref="CO10:DD10"/>
    <mergeCell ref="BA11:BT11"/>
    <mergeCell ref="CO20:DD20"/>
    <mergeCell ref="BA12:BT12"/>
    <mergeCell ref="CO11:DD11"/>
    <mergeCell ref="CO12:DD12"/>
    <mergeCell ref="A11:F11"/>
    <mergeCell ref="A12:F12"/>
    <mergeCell ref="BU14:CN14"/>
    <mergeCell ref="BU13:CN13"/>
    <mergeCell ref="BU10:CN10"/>
    <mergeCell ref="A4:F4"/>
    <mergeCell ref="G4:AZ4"/>
    <mergeCell ref="BA4:BT4"/>
    <mergeCell ref="BU4:CN4"/>
    <mergeCell ref="CO4:DD4"/>
    <mergeCell ref="BU12:CN12"/>
    <mergeCell ref="A7:F7"/>
    <mergeCell ref="H7:AZ7"/>
    <mergeCell ref="A5:F5"/>
    <mergeCell ref="H5:AZ5"/>
    <mergeCell ref="BA5:BT5"/>
    <mergeCell ref="CO5:DD5"/>
    <mergeCell ref="A6:F6"/>
    <mergeCell ref="H6:AZ6"/>
    <mergeCell ref="BA6:BT6"/>
    <mergeCell ref="CO6:DD6"/>
    <mergeCell ref="H9:AZ9"/>
    <mergeCell ref="BA9:BT9"/>
    <mergeCell ref="CO9:DD9"/>
    <mergeCell ref="A10:F10"/>
    <mergeCell ref="H10:AZ10"/>
    <mergeCell ref="BU5:CN5"/>
    <mergeCell ref="BU6:CN6"/>
    <mergeCell ref="BU9:CN9"/>
    <mergeCell ref="A45:DD45"/>
    <mergeCell ref="A36:F36"/>
    <mergeCell ref="H36:AZ36"/>
    <mergeCell ref="BA36:BT36"/>
    <mergeCell ref="CO36:DD36"/>
    <mergeCell ref="BU41:CJ41"/>
    <mergeCell ref="A43:DD43"/>
    <mergeCell ref="H22:AZ22"/>
    <mergeCell ref="BA22:BT22"/>
    <mergeCell ref="CO22:DD22"/>
    <mergeCell ref="A23:F23"/>
    <mergeCell ref="H23:AZ23"/>
    <mergeCell ref="BA23:BT23"/>
    <mergeCell ref="CO23:DD23"/>
    <mergeCell ref="A22:F22"/>
    <mergeCell ref="A26:F26"/>
    <mergeCell ref="A32:F32"/>
    <mergeCell ref="H32:AZ32"/>
    <mergeCell ref="BA32:BT32"/>
    <mergeCell ref="CO32:DD32"/>
    <mergeCell ref="BU31:CN31"/>
    <mergeCell ref="BU32:CN32"/>
    <mergeCell ref="BU33:CN33"/>
    <mergeCell ref="BU34:CN34"/>
    <mergeCell ref="CO13:DD13"/>
    <mergeCell ref="BU15:CN15"/>
    <mergeCell ref="BU16:CN16"/>
    <mergeCell ref="A15:F15"/>
    <mergeCell ref="H15:AZ15"/>
    <mergeCell ref="BA15:BT15"/>
    <mergeCell ref="CO15:DD15"/>
    <mergeCell ref="H26:AZ26"/>
    <mergeCell ref="BA26:BT26"/>
    <mergeCell ref="CO26:DD26"/>
    <mergeCell ref="A24:F24"/>
    <mergeCell ref="H24:AZ24"/>
    <mergeCell ref="BA24:BT24"/>
    <mergeCell ref="CO24:DD24"/>
    <mergeCell ref="H25:AZ25"/>
    <mergeCell ref="A21:F21"/>
    <mergeCell ref="H21:AZ21"/>
    <mergeCell ref="BA21:BT21"/>
    <mergeCell ref="CO21:DD21"/>
    <mergeCell ref="BU19:CN19"/>
    <mergeCell ref="BU20:CN20"/>
    <mergeCell ref="A20:F20"/>
    <mergeCell ref="H20:AZ20"/>
    <mergeCell ref="BA20:BT20"/>
    <mergeCell ref="BU30:CN30"/>
    <mergeCell ref="A19:F19"/>
    <mergeCell ref="H19:AZ19"/>
    <mergeCell ref="BA19:BT19"/>
    <mergeCell ref="CO19:DD19"/>
    <mergeCell ref="BU17:CN17"/>
    <mergeCell ref="H11:AZ11"/>
    <mergeCell ref="H12:AZ12"/>
    <mergeCell ref="A17:F17"/>
    <mergeCell ref="H17:AZ17"/>
    <mergeCell ref="BA17:BT17"/>
    <mergeCell ref="CO17:DD17"/>
    <mergeCell ref="BU18:CN18"/>
    <mergeCell ref="A18:F18"/>
    <mergeCell ref="H18:AZ18"/>
    <mergeCell ref="BA18:BT18"/>
    <mergeCell ref="CO18:DD18"/>
    <mergeCell ref="A14:F14"/>
    <mergeCell ref="H14:AZ14"/>
    <mergeCell ref="BA14:BT14"/>
    <mergeCell ref="CO14:DD14"/>
    <mergeCell ref="A13:F13"/>
    <mergeCell ref="H13:AZ13"/>
    <mergeCell ref="BA13:BT13"/>
    <mergeCell ref="A1:DD1"/>
    <mergeCell ref="A16:F16"/>
    <mergeCell ref="H16:AZ16"/>
    <mergeCell ref="BA16:BT16"/>
    <mergeCell ref="CO16:DD16"/>
    <mergeCell ref="CO31:DD31"/>
    <mergeCell ref="A25:F25"/>
    <mergeCell ref="BA25:BT25"/>
    <mergeCell ref="A29:F29"/>
    <mergeCell ref="H29:AZ29"/>
    <mergeCell ref="BA29:BT29"/>
    <mergeCell ref="A27:F27"/>
    <mergeCell ref="A28:F28"/>
    <mergeCell ref="H27:AZ27"/>
    <mergeCell ref="H28:AZ28"/>
    <mergeCell ref="BA27:BT27"/>
    <mergeCell ref="CO27:DD27"/>
    <mergeCell ref="BA28:BT28"/>
    <mergeCell ref="CO28:DD28"/>
    <mergeCell ref="A30:F30"/>
    <mergeCell ref="H30:AZ30"/>
    <mergeCell ref="BA30:BT30"/>
    <mergeCell ref="CO30:DD30"/>
    <mergeCell ref="CO29:DD29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J27"/>
  <sheetViews>
    <sheetView view="pageBreakPreview" zoomScaleSheetLayoutView="100" workbookViewId="0" topLeftCell="A7">
      <selection activeCell="AD30" sqref="AD30"/>
    </sheetView>
  </sheetViews>
  <sheetFormatPr defaultColWidth="9.00390625" defaultRowHeight="12.75"/>
  <cols>
    <col min="1" max="1" width="0.37109375" style="38" customWidth="1"/>
    <col min="2" max="13" width="1.25" style="38" customWidth="1"/>
    <col min="14" max="23" width="1.12109375" style="38" customWidth="1"/>
    <col min="24" max="30" width="1.75390625" style="38" customWidth="1"/>
    <col min="31" max="37" width="1.25" style="38" customWidth="1"/>
    <col min="38" max="44" width="1.37890625" style="38" customWidth="1"/>
    <col min="45" max="51" width="1.00390625" style="38" customWidth="1"/>
    <col min="52" max="58" width="1.12109375" style="38" customWidth="1"/>
    <col min="59" max="79" width="1.25" style="38" customWidth="1"/>
    <col min="80" max="86" width="1.12109375" style="38" customWidth="1"/>
    <col min="87" max="93" width="1.25" style="38" customWidth="1"/>
    <col min="94" max="107" width="1.12109375" style="38" customWidth="1"/>
    <col min="108" max="145" width="0.875" style="38" customWidth="1"/>
    <col min="146" max="146" width="3.625" style="38" customWidth="1"/>
    <col min="147" max="846" width="0.875" style="38" customWidth="1"/>
    <col min="847" max="1087" width="8.875" style="38" customWidth="1"/>
    <col min="1088" max="1870" width="0.875" style="38" customWidth="1"/>
    <col min="1871" max="2111" width="8.875" style="38" customWidth="1"/>
    <col min="2112" max="2894" width="0.875" style="38" customWidth="1"/>
    <col min="2895" max="3135" width="8.875" style="38" customWidth="1"/>
    <col min="3136" max="3918" width="0.875" style="38" customWidth="1"/>
    <col min="3919" max="4159" width="8.875" style="38" customWidth="1"/>
    <col min="4160" max="4942" width="0.875" style="38" customWidth="1"/>
    <col min="4943" max="5183" width="8.875" style="38" customWidth="1"/>
    <col min="5184" max="5966" width="0.875" style="38" customWidth="1"/>
    <col min="5967" max="6207" width="8.875" style="38" customWidth="1"/>
    <col min="6208" max="6990" width="0.875" style="38" customWidth="1"/>
    <col min="6991" max="7231" width="8.875" style="38" customWidth="1"/>
    <col min="7232" max="8014" width="0.875" style="38" customWidth="1"/>
    <col min="8015" max="8255" width="8.875" style="38" customWidth="1"/>
    <col min="8256" max="9038" width="0.875" style="38" customWidth="1"/>
    <col min="9039" max="9279" width="8.875" style="38" customWidth="1"/>
    <col min="9280" max="10062" width="0.875" style="38" customWidth="1"/>
    <col min="10063" max="10303" width="8.875" style="38" customWidth="1"/>
    <col min="10304" max="11086" width="0.875" style="38" customWidth="1"/>
    <col min="11087" max="11327" width="8.875" style="38" customWidth="1"/>
    <col min="11328" max="12110" width="0.875" style="38" customWidth="1"/>
    <col min="12111" max="12351" width="8.875" style="38" customWidth="1"/>
    <col min="12352" max="13134" width="0.875" style="38" customWidth="1"/>
    <col min="13135" max="13375" width="8.875" style="38" customWidth="1"/>
    <col min="13376" max="14158" width="0.875" style="38" customWidth="1"/>
    <col min="14159" max="14399" width="8.875" style="38" customWidth="1"/>
    <col min="14400" max="15182" width="0.875" style="38" customWidth="1"/>
    <col min="15183" max="15423" width="8.875" style="38" customWidth="1"/>
    <col min="15424" max="16206" width="0.875" style="38" customWidth="1"/>
    <col min="16207" max="16384" width="8.875" style="38" customWidth="1"/>
  </cols>
  <sheetData>
    <row r="1" spans="1:166" ht="12.75">
      <c r="A1" s="42"/>
      <c r="B1" s="44" t="s">
        <v>136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spans="1:166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</row>
    <row r="3" spans="1:166" s="16" customFormat="1" ht="13.5" customHeight="1">
      <c r="A3" s="304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6"/>
      <c r="X3" s="310" t="s">
        <v>137</v>
      </c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2"/>
      <c r="AS3" s="316" t="s">
        <v>156</v>
      </c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8"/>
      <c r="DD3" s="319" t="s">
        <v>138</v>
      </c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1"/>
      <c r="EA3" s="319" t="s">
        <v>155</v>
      </c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1"/>
      <c r="EX3" s="325" t="s">
        <v>139</v>
      </c>
      <c r="EY3" s="326"/>
      <c r="EZ3" s="326"/>
      <c r="FA3" s="326"/>
      <c r="FB3" s="326"/>
      <c r="FC3" s="326"/>
      <c r="FD3" s="326"/>
      <c r="FE3" s="326"/>
      <c r="FF3" s="326"/>
      <c r="FG3" s="326"/>
      <c r="FH3" s="326"/>
      <c r="FI3" s="326"/>
      <c r="FJ3" s="327"/>
    </row>
    <row r="4" spans="1:166" s="16" customFormat="1" ht="93.75" customHeight="1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  <c r="X4" s="313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5"/>
      <c r="AS4" s="331" t="s">
        <v>6</v>
      </c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3"/>
      <c r="BN4" s="331" t="s">
        <v>23</v>
      </c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3"/>
      <c r="CI4" s="331" t="s">
        <v>140</v>
      </c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3"/>
      <c r="DD4" s="322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4"/>
      <c r="EA4" s="322"/>
      <c r="EB4" s="323"/>
      <c r="EC4" s="323"/>
      <c r="ED4" s="323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3"/>
      <c r="EP4" s="323"/>
      <c r="EQ4" s="323"/>
      <c r="ER4" s="323"/>
      <c r="ES4" s="323"/>
      <c r="ET4" s="323"/>
      <c r="EU4" s="323"/>
      <c r="EV4" s="323"/>
      <c r="EW4" s="324"/>
      <c r="EX4" s="328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30"/>
    </row>
    <row r="5" spans="1:166" s="16" customFormat="1" ht="96" customHeight="1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9"/>
      <c r="X5" s="340" t="s">
        <v>141</v>
      </c>
      <c r="Y5" s="341"/>
      <c r="Z5" s="341"/>
      <c r="AA5" s="341"/>
      <c r="AB5" s="341"/>
      <c r="AC5" s="341"/>
      <c r="AD5" s="342"/>
      <c r="AE5" s="341" t="s">
        <v>142</v>
      </c>
      <c r="AF5" s="341"/>
      <c r="AG5" s="341"/>
      <c r="AH5" s="341"/>
      <c r="AI5" s="341"/>
      <c r="AJ5" s="341"/>
      <c r="AK5" s="342"/>
      <c r="AL5" s="340" t="s">
        <v>140</v>
      </c>
      <c r="AM5" s="341"/>
      <c r="AN5" s="341"/>
      <c r="AO5" s="341"/>
      <c r="AP5" s="341"/>
      <c r="AQ5" s="341"/>
      <c r="AR5" s="342"/>
      <c r="AS5" s="346" t="s">
        <v>143</v>
      </c>
      <c r="AT5" s="347"/>
      <c r="AU5" s="347"/>
      <c r="AV5" s="347"/>
      <c r="AW5" s="347"/>
      <c r="AX5" s="347"/>
      <c r="AY5" s="348"/>
      <c r="AZ5" s="347" t="s">
        <v>153</v>
      </c>
      <c r="BA5" s="347"/>
      <c r="BB5" s="347"/>
      <c r="BC5" s="347"/>
      <c r="BD5" s="347"/>
      <c r="BE5" s="347"/>
      <c r="BF5" s="348"/>
      <c r="BG5" s="346" t="s">
        <v>154</v>
      </c>
      <c r="BH5" s="347"/>
      <c r="BI5" s="347"/>
      <c r="BJ5" s="347"/>
      <c r="BK5" s="347"/>
      <c r="BL5" s="347"/>
      <c r="BM5" s="348"/>
      <c r="BN5" s="346" t="s">
        <v>143</v>
      </c>
      <c r="BO5" s="347"/>
      <c r="BP5" s="347"/>
      <c r="BQ5" s="347"/>
      <c r="BR5" s="347"/>
      <c r="BS5" s="347"/>
      <c r="BT5" s="348"/>
      <c r="BU5" s="347" t="s">
        <v>153</v>
      </c>
      <c r="BV5" s="347"/>
      <c r="BW5" s="347"/>
      <c r="BX5" s="347"/>
      <c r="BY5" s="347"/>
      <c r="BZ5" s="347"/>
      <c r="CA5" s="348"/>
      <c r="CB5" s="346" t="s">
        <v>154</v>
      </c>
      <c r="CC5" s="347"/>
      <c r="CD5" s="347"/>
      <c r="CE5" s="347"/>
      <c r="CF5" s="347"/>
      <c r="CG5" s="347"/>
      <c r="CH5" s="348"/>
      <c r="CI5" s="346" t="s">
        <v>143</v>
      </c>
      <c r="CJ5" s="347"/>
      <c r="CK5" s="347"/>
      <c r="CL5" s="347"/>
      <c r="CM5" s="347"/>
      <c r="CN5" s="347"/>
      <c r="CO5" s="348"/>
      <c r="CP5" s="347" t="s">
        <v>153</v>
      </c>
      <c r="CQ5" s="347"/>
      <c r="CR5" s="347"/>
      <c r="CS5" s="347"/>
      <c r="CT5" s="347"/>
      <c r="CU5" s="347"/>
      <c r="CV5" s="348"/>
      <c r="CW5" s="346" t="s">
        <v>154</v>
      </c>
      <c r="CX5" s="347"/>
      <c r="CY5" s="347"/>
      <c r="CZ5" s="347"/>
      <c r="DA5" s="347"/>
      <c r="DB5" s="347"/>
      <c r="DC5" s="348"/>
      <c r="DD5" s="346" t="s">
        <v>107</v>
      </c>
      <c r="DE5" s="347"/>
      <c r="DF5" s="347"/>
      <c r="DG5" s="347"/>
      <c r="DH5" s="347"/>
      <c r="DI5" s="347"/>
      <c r="DJ5" s="347"/>
      <c r="DK5" s="347"/>
      <c r="DL5" s="348"/>
      <c r="DM5" s="343" t="s">
        <v>108</v>
      </c>
      <c r="DN5" s="343"/>
      <c r="DO5" s="343"/>
      <c r="DP5" s="343"/>
      <c r="DQ5" s="343"/>
      <c r="DR5" s="343"/>
      <c r="DS5" s="344"/>
      <c r="DT5" s="345" t="s">
        <v>140</v>
      </c>
      <c r="DU5" s="343"/>
      <c r="DV5" s="343"/>
      <c r="DW5" s="343"/>
      <c r="DX5" s="343"/>
      <c r="DY5" s="343"/>
      <c r="DZ5" s="344"/>
      <c r="EA5" s="346" t="s">
        <v>144</v>
      </c>
      <c r="EB5" s="347"/>
      <c r="EC5" s="347"/>
      <c r="ED5" s="347"/>
      <c r="EE5" s="347"/>
      <c r="EF5" s="347"/>
      <c r="EG5" s="347"/>
      <c r="EH5" s="347"/>
      <c r="EI5" s="348"/>
      <c r="EJ5" s="343" t="s">
        <v>145</v>
      </c>
      <c r="EK5" s="343"/>
      <c r="EL5" s="343"/>
      <c r="EM5" s="343"/>
      <c r="EN5" s="343"/>
      <c r="EO5" s="343"/>
      <c r="EP5" s="344"/>
      <c r="EQ5" s="345" t="s">
        <v>140</v>
      </c>
      <c r="ER5" s="343"/>
      <c r="ES5" s="343"/>
      <c r="ET5" s="343"/>
      <c r="EU5" s="343"/>
      <c r="EV5" s="343"/>
      <c r="EW5" s="344"/>
      <c r="EX5" s="328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30"/>
    </row>
    <row r="6" spans="1:166" s="16" customFormat="1" ht="12.75">
      <c r="A6" s="349" t="s">
        <v>33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1"/>
      <c r="X6" s="337" t="s">
        <v>34</v>
      </c>
      <c r="Y6" s="338"/>
      <c r="Z6" s="338"/>
      <c r="AA6" s="338"/>
      <c r="AB6" s="338"/>
      <c r="AC6" s="338"/>
      <c r="AD6" s="339"/>
      <c r="AE6" s="337" t="s">
        <v>41</v>
      </c>
      <c r="AF6" s="338"/>
      <c r="AG6" s="338"/>
      <c r="AH6" s="338"/>
      <c r="AI6" s="338"/>
      <c r="AJ6" s="338"/>
      <c r="AK6" s="339"/>
      <c r="AL6" s="337" t="s">
        <v>57</v>
      </c>
      <c r="AM6" s="338"/>
      <c r="AN6" s="338"/>
      <c r="AO6" s="338"/>
      <c r="AP6" s="338"/>
      <c r="AQ6" s="338"/>
      <c r="AR6" s="339"/>
      <c r="AS6" s="352" t="s">
        <v>58</v>
      </c>
      <c r="AT6" s="353"/>
      <c r="AU6" s="353"/>
      <c r="AV6" s="353"/>
      <c r="AW6" s="353"/>
      <c r="AX6" s="353"/>
      <c r="AY6" s="354"/>
      <c r="AZ6" s="352" t="s">
        <v>59</v>
      </c>
      <c r="BA6" s="353"/>
      <c r="BB6" s="353"/>
      <c r="BC6" s="353"/>
      <c r="BD6" s="353"/>
      <c r="BE6" s="353"/>
      <c r="BF6" s="354"/>
      <c r="BG6" s="352" t="s">
        <v>60</v>
      </c>
      <c r="BH6" s="353"/>
      <c r="BI6" s="353"/>
      <c r="BJ6" s="353"/>
      <c r="BK6" s="353"/>
      <c r="BL6" s="353"/>
      <c r="BM6" s="354"/>
      <c r="BN6" s="352" t="s">
        <v>61</v>
      </c>
      <c r="BO6" s="353"/>
      <c r="BP6" s="353"/>
      <c r="BQ6" s="353"/>
      <c r="BR6" s="353"/>
      <c r="BS6" s="353"/>
      <c r="BT6" s="354"/>
      <c r="BU6" s="352" t="s">
        <v>62</v>
      </c>
      <c r="BV6" s="353"/>
      <c r="BW6" s="353"/>
      <c r="BX6" s="353"/>
      <c r="BY6" s="353"/>
      <c r="BZ6" s="353"/>
      <c r="CA6" s="354"/>
      <c r="CB6" s="352" t="s">
        <v>63</v>
      </c>
      <c r="CC6" s="353"/>
      <c r="CD6" s="353"/>
      <c r="CE6" s="353"/>
      <c r="CF6" s="353"/>
      <c r="CG6" s="353"/>
      <c r="CH6" s="354"/>
      <c r="CI6" s="352" t="s">
        <v>64</v>
      </c>
      <c r="CJ6" s="353"/>
      <c r="CK6" s="353"/>
      <c r="CL6" s="353"/>
      <c r="CM6" s="353"/>
      <c r="CN6" s="353"/>
      <c r="CO6" s="354"/>
      <c r="CP6" s="352" t="s">
        <v>65</v>
      </c>
      <c r="CQ6" s="353"/>
      <c r="CR6" s="353"/>
      <c r="CS6" s="353"/>
      <c r="CT6" s="353"/>
      <c r="CU6" s="353"/>
      <c r="CV6" s="354"/>
      <c r="CW6" s="334" t="s">
        <v>66</v>
      </c>
      <c r="CX6" s="335"/>
      <c r="CY6" s="335"/>
      <c r="CZ6" s="335"/>
      <c r="DA6" s="335"/>
      <c r="DB6" s="335"/>
      <c r="DC6" s="336"/>
      <c r="DD6" s="334" t="s">
        <v>67</v>
      </c>
      <c r="DE6" s="335"/>
      <c r="DF6" s="335"/>
      <c r="DG6" s="335"/>
      <c r="DH6" s="335"/>
      <c r="DI6" s="335"/>
      <c r="DJ6" s="335"/>
      <c r="DK6" s="335"/>
      <c r="DL6" s="336"/>
      <c r="DM6" s="334" t="s">
        <v>68</v>
      </c>
      <c r="DN6" s="335"/>
      <c r="DO6" s="335"/>
      <c r="DP6" s="335"/>
      <c r="DQ6" s="335"/>
      <c r="DR6" s="335"/>
      <c r="DS6" s="336"/>
      <c r="DT6" s="334" t="s">
        <v>69</v>
      </c>
      <c r="DU6" s="335"/>
      <c r="DV6" s="335"/>
      <c r="DW6" s="335"/>
      <c r="DX6" s="335"/>
      <c r="DY6" s="335"/>
      <c r="DZ6" s="336"/>
      <c r="EA6" s="334" t="s">
        <v>70</v>
      </c>
      <c r="EB6" s="335"/>
      <c r="EC6" s="335"/>
      <c r="ED6" s="335"/>
      <c r="EE6" s="335"/>
      <c r="EF6" s="335"/>
      <c r="EG6" s="335"/>
      <c r="EH6" s="335"/>
      <c r="EI6" s="336"/>
      <c r="EJ6" s="334" t="s">
        <v>127</v>
      </c>
      <c r="EK6" s="335"/>
      <c r="EL6" s="335"/>
      <c r="EM6" s="335"/>
      <c r="EN6" s="335"/>
      <c r="EO6" s="335"/>
      <c r="EP6" s="336"/>
      <c r="EQ6" s="334" t="s">
        <v>146</v>
      </c>
      <c r="ER6" s="335"/>
      <c r="ES6" s="335"/>
      <c r="ET6" s="335"/>
      <c r="EU6" s="335"/>
      <c r="EV6" s="335"/>
      <c r="EW6" s="336"/>
      <c r="EX6" s="349" t="s">
        <v>147</v>
      </c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1"/>
    </row>
    <row r="7" spans="1:166" s="16" customFormat="1" ht="13.15" customHeight="1">
      <c r="A7" s="43"/>
      <c r="B7" s="299" t="s">
        <v>148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00"/>
      <c r="X7" s="286">
        <v>308.32</v>
      </c>
      <c r="Y7" s="287"/>
      <c r="Z7" s="287"/>
      <c r="AA7" s="287"/>
      <c r="AB7" s="287"/>
      <c r="AC7" s="287"/>
      <c r="AD7" s="288"/>
      <c r="AE7" s="286">
        <v>308.32</v>
      </c>
      <c r="AF7" s="287"/>
      <c r="AG7" s="287"/>
      <c r="AH7" s="287"/>
      <c r="AI7" s="287"/>
      <c r="AJ7" s="287"/>
      <c r="AK7" s="288"/>
      <c r="AL7" s="289">
        <f>(AE7/X7*100)-100</f>
        <v>0</v>
      </c>
      <c r="AM7" s="290"/>
      <c r="AN7" s="290"/>
      <c r="AO7" s="290"/>
      <c r="AP7" s="290"/>
      <c r="AQ7" s="290"/>
      <c r="AR7" s="291"/>
      <c r="AS7" s="294">
        <v>88</v>
      </c>
      <c r="AT7" s="295"/>
      <c r="AU7" s="295"/>
      <c r="AV7" s="295"/>
      <c r="AW7" s="295"/>
      <c r="AX7" s="295"/>
      <c r="AY7" s="296"/>
      <c r="AZ7" s="294">
        <v>115</v>
      </c>
      <c r="BA7" s="295"/>
      <c r="BB7" s="295"/>
      <c r="BC7" s="295"/>
      <c r="BD7" s="295"/>
      <c r="BE7" s="295"/>
      <c r="BF7" s="296"/>
      <c r="BG7" s="294">
        <v>33</v>
      </c>
      <c r="BH7" s="295"/>
      <c r="BI7" s="295"/>
      <c r="BJ7" s="295"/>
      <c r="BK7" s="295"/>
      <c r="BL7" s="295"/>
      <c r="BM7" s="296"/>
      <c r="BN7" s="294">
        <v>72</v>
      </c>
      <c r="BO7" s="295"/>
      <c r="BP7" s="295"/>
      <c r="BQ7" s="295"/>
      <c r="BR7" s="295"/>
      <c r="BS7" s="295"/>
      <c r="BT7" s="296"/>
      <c r="BU7" s="294">
        <v>119</v>
      </c>
      <c r="BV7" s="295"/>
      <c r="BW7" s="295"/>
      <c r="BX7" s="295"/>
      <c r="BY7" s="295"/>
      <c r="BZ7" s="295"/>
      <c r="CA7" s="296"/>
      <c r="CB7" s="294">
        <v>36</v>
      </c>
      <c r="CC7" s="295"/>
      <c r="CD7" s="295"/>
      <c r="CE7" s="295"/>
      <c r="CF7" s="295"/>
      <c r="CG7" s="295"/>
      <c r="CH7" s="296"/>
      <c r="CI7" s="301">
        <f>BN7/AS7*100-100</f>
        <v>-18.181818181818173</v>
      </c>
      <c r="CJ7" s="302"/>
      <c r="CK7" s="302"/>
      <c r="CL7" s="302"/>
      <c r="CM7" s="302"/>
      <c r="CN7" s="302"/>
      <c r="CO7" s="303"/>
      <c r="CP7" s="301">
        <f aca="true" t="shared" si="0" ref="CP7:CP18">BU7/AZ7*100-100</f>
        <v>3.4782608695652186</v>
      </c>
      <c r="CQ7" s="302"/>
      <c r="CR7" s="302"/>
      <c r="CS7" s="302"/>
      <c r="CT7" s="302"/>
      <c r="CU7" s="302"/>
      <c r="CV7" s="303"/>
      <c r="CW7" s="301">
        <f aca="true" t="shared" si="1" ref="CW7:CW18">CB7/BG7*100-100</f>
        <v>9.09090909090908</v>
      </c>
      <c r="CX7" s="302"/>
      <c r="CY7" s="302"/>
      <c r="CZ7" s="302"/>
      <c r="DA7" s="302"/>
      <c r="DB7" s="302"/>
      <c r="DC7" s="303"/>
      <c r="DD7" s="294">
        <f>DD8+DD9+DD10+DD11+DD12+DD13+DD14</f>
        <v>241.4</v>
      </c>
      <c r="DE7" s="295"/>
      <c r="DF7" s="295"/>
      <c r="DG7" s="295"/>
      <c r="DH7" s="295"/>
      <c r="DI7" s="295"/>
      <c r="DJ7" s="295"/>
      <c r="DK7" s="295"/>
      <c r="DL7" s="296"/>
      <c r="DM7" s="294">
        <f>DM8+DM9+DM10+DM11+DM12+DM13+DM14</f>
        <v>248.3</v>
      </c>
      <c r="DN7" s="295"/>
      <c r="DO7" s="295"/>
      <c r="DP7" s="295"/>
      <c r="DQ7" s="295"/>
      <c r="DR7" s="295"/>
      <c r="DS7" s="296"/>
      <c r="DT7" s="301">
        <f>(DM7/DD7*100)-100</f>
        <v>2.8583264291632133</v>
      </c>
      <c r="DU7" s="302"/>
      <c r="DV7" s="302"/>
      <c r="DW7" s="302"/>
      <c r="DX7" s="302"/>
      <c r="DY7" s="302"/>
      <c r="DZ7" s="303"/>
      <c r="EA7" s="358">
        <f>(EA8+EA9+EA10+EA11+EA12+EA13+EA14)/4</f>
        <v>27817.1</v>
      </c>
      <c r="EB7" s="295"/>
      <c r="EC7" s="295"/>
      <c r="ED7" s="295"/>
      <c r="EE7" s="295"/>
      <c r="EF7" s="295"/>
      <c r="EG7" s="295"/>
      <c r="EH7" s="295"/>
      <c r="EI7" s="296"/>
      <c r="EJ7" s="358">
        <f>(EJ8+EJ9+EJ10+EJ11+EJ12+EJ13+EJ14)/4</f>
        <v>30187.41</v>
      </c>
      <c r="EK7" s="295"/>
      <c r="EL7" s="295"/>
      <c r="EM7" s="295"/>
      <c r="EN7" s="295"/>
      <c r="EO7" s="295"/>
      <c r="EP7" s="296"/>
      <c r="EQ7" s="301">
        <f>EJ7/EA7*100-100</f>
        <v>8.521053596528745</v>
      </c>
      <c r="ER7" s="302"/>
      <c r="ES7" s="302"/>
      <c r="ET7" s="302"/>
      <c r="EU7" s="302"/>
      <c r="EV7" s="302"/>
      <c r="EW7" s="303"/>
      <c r="EX7" s="355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7"/>
    </row>
    <row r="8" spans="1:166" s="16" customFormat="1" ht="13.15" customHeight="1">
      <c r="A8" s="43"/>
      <c r="B8" s="292" t="s">
        <v>157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3"/>
      <c r="X8" s="286">
        <v>0</v>
      </c>
      <c r="Y8" s="287"/>
      <c r="Z8" s="287"/>
      <c r="AA8" s="287"/>
      <c r="AB8" s="287"/>
      <c r="AC8" s="287"/>
      <c r="AD8" s="288"/>
      <c r="AE8" s="286">
        <v>0</v>
      </c>
      <c r="AF8" s="287"/>
      <c r="AG8" s="287"/>
      <c r="AH8" s="287"/>
      <c r="AI8" s="287"/>
      <c r="AJ8" s="287"/>
      <c r="AK8" s="288"/>
      <c r="AL8" s="289">
        <v>0</v>
      </c>
      <c r="AM8" s="290"/>
      <c r="AN8" s="290"/>
      <c r="AO8" s="290"/>
      <c r="AP8" s="290"/>
      <c r="AQ8" s="290"/>
      <c r="AR8" s="291"/>
      <c r="AS8" s="294">
        <v>0</v>
      </c>
      <c r="AT8" s="295"/>
      <c r="AU8" s="295"/>
      <c r="AV8" s="295"/>
      <c r="AW8" s="295"/>
      <c r="AX8" s="295"/>
      <c r="AY8" s="296"/>
      <c r="AZ8" s="294">
        <v>0</v>
      </c>
      <c r="BA8" s="295"/>
      <c r="BB8" s="295"/>
      <c r="BC8" s="295"/>
      <c r="BD8" s="295"/>
      <c r="BE8" s="295"/>
      <c r="BF8" s="296"/>
      <c r="BG8" s="294">
        <v>0</v>
      </c>
      <c r="BH8" s="295"/>
      <c r="BI8" s="295"/>
      <c r="BJ8" s="295"/>
      <c r="BK8" s="295"/>
      <c r="BL8" s="295"/>
      <c r="BM8" s="296"/>
      <c r="BN8" s="294">
        <v>0</v>
      </c>
      <c r="BO8" s="295"/>
      <c r="BP8" s="295"/>
      <c r="BQ8" s="295"/>
      <c r="BR8" s="295"/>
      <c r="BS8" s="295"/>
      <c r="BT8" s="296"/>
      <c r="BU8" s="294">
        <v>0</v>
      </c>
      <c r="BV8" s="295"/>
      <c r="BW8" s="295"/>
      <c r="BX8" s="295"/>
      <c r="BY8" s="295"/>
      <c r="BZ8" s="295"/>
      <c r="CA8" s="296"/>
      <c r="CB8" s="294">
        <v>0</v>
      </c>
      <c r="CC8" s="295"/>
      <c r="CD8" s="295"/>
      <c r="CE8" s="295"/>
      <c r="CF8" s="295"/>
      <c r="CG8" s="295"/>
      <c r="CH8" s="296"/>
      <c r="CI8" s="301">
        <v>0</v>
      </c>
      <c r="CJ8" s="302"/>
      <c r="CK8" s="302"/>
      <c r="CL8" s="302"/>
      <c r="CM8" s="302"/>
      <c r="CN8" s="302"/>
      <c r="CO8" s="303"/>
      <c r="CP8" s="301">
        <v>0</v>
      </c>
      <c r="CQ8" s="302"/>
      <c r="CR8" s="302"/>
      <c r="CS8" s="302"/>
      <c r="CT8" s="302"/>
      <c r="CU8" s="302"/>
      <c r="CV8" s="303"/>
      <c r="CW8" s="301">
        <v>0</v>
      </c>
      <c r="CX8" s="302"/>
      <c r="CY8" s="302"/>
      <c r="CZ8" s="302"/>
      <c r="DA8" s="302"/>
      <c r="DB8" s="302"/>
      <c r="DC8" s="303"/>
      <c r="DD8" s="294">
        <v>0</v>
      </c>
      <c r="DE8" s="295"/>
      <c r="DF8" s="295"/>
      <c r="DG8" s="295"/>
      <c r="DH8" s="295"/>
      <c r="DI8" s="295"/>
      <c r="DJ8" s="295"/>
      <c r="DK8" s="295"/>
      <c r="DL8" s="296"/>
      <c r="DM8" s="294">
        <v>0</v>
      </c>
      <c r="DN8" s="295"/>
      <c r="DO8" s="295"/>
      <c r="DP8" s="295"/>
      <c r="DQ8" s="295"/>
      <c r="DR8" s="295"/>
      <c r="DS8" s="296"/>
      <c r="DT8" s="359">
        <v>0</v>
      </c>
      <c r="DU8" s="360"/>
      <c r="DV8" s="360"/>
      <c r="DW8" s="360"/>
      <c r="DX8" s="360"/>
      <c r="DY8" s="360"/>
      <c r="DZ8" s="361"/>
      <c r="EA8" s="294">
        <v>0</v>
      </c>
      <c r="EB8" s="295"/>
      <c r="EC8" s="295"/>
      <c r="ED8" s="295"/>
      <c r="EE8" s="295"/>
      <c r="EF8" s="295"/>
      <c r="EG8" s="295"/>
      <c r="EH8" s="295"/>
      <c r="EI8" s="296"/>
      <c r="EJ8" s="294">
        <v>0</v>
      </c>
      <c r="EK8" s="295"/>
      <c r="EL8" s="295"/>
      <c r="EM8" s="295"/>
      <c r="EN8" s="295"/>
      <c r="EO8" s="295"/>
      <c r="EP8" s="296"/>
      <c r="EQ8" s="359"/>
      <c r="ER8" s="360"/>
      <c r="ES8" s="360"/>
      <c r="ET8" s="360"/>
      <c r="EU8" s="360"/>
      <c r="EV8" s="360"/>
      <c r="EW8" s="361"/>
      <c r="EX8" s="355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7"/>
    </row>
    <row r="9" spans="1:166" s="16" customFormat="1" ht="39" customHeight="1">
      <c r="A9" s="43"/>
      <c r="B9" s="292" t="s">
        <v>158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3"/>
      <c r="X9" s="286">
        <v>3</v>
      </c>
      <c r="Y9" s="287"/>
      <c r="Z9" s="287"/>
      <c r="AA9" s="287"/>
      <c r="AB9" s="287"/>
      <c r="AC9" s="287"/>
      <c r="AD9" s="288"/>
      <c r="AE9" s="286">
        <v>3</v>
      </c>
      <c r="AF9" s="287"/>
      <c r="AG9" s="287"/>
      <c r="AH9" s="287"/>
      <c r="AI9" s="287"/>
      <c r="AJ9" s="287"/>
      <c r="AK9" s="288"/>
      <c r="AL9" s="289">
        <f aca="true" t="shared" si="2" ref="AL9">(AE9/X9*100)-100</f>
        <v>0</v>
      </c>
      <c r="AM9" s="290"/>
      <c r="AN9" s="290"/>
      <c r="AO9" s="290"/>
      <c r="AP9" s="290"/>
      <c r="AQ9" s="290"/>
      <c r="AR9" s="291"/>
      <c r="AS9" s="294">
        <v>0</v>
      </c>
      <c r="AT9" s="295"/>
      <c r="AU9" s="295"/>
      <c r="AV9" s="295"/>
      <c r="AW9" s="295"/>
      <c r="AX9" s="295"/>
      <c r="AY9" s="296"/>
      <c r="AZ9" s="294">
        <v>2</v>
      </c>
      <c r="BA9" s="295"/>
      <c r="BB9" s="295"/>
      <c r="BC9" s="295"/>
      <c r="BD9" s="295"/>
      <c r="BE9" s="295"/>
      <c r="BF9" s="296"/>
      <c r="BG9" s="294">
        <v>0</v>
      </c>
      <c r="BH9" s="295"/>
      <c r="BI9" s="295"/>
      <c r="BJ9" s="295"/>
      <c r="BK9" s="295"/>
      <c r="BL9" s="295"/>
      <c r="BM9" s="296"/>
      <c r="BN9" s="294">
        <v>0</v>
      </c>
      <c r="BO9" s="295"/>
      <c r="BP9" s="295"/>
      <c r="BQ9" s="295"/>
      <c r="BR9" s="295"/>
      <c r="BS9" s="295"/>
      <c r="BT9" s="296"/>
      <c r="BU9" s="294">
        <v>3</v>
      </c>
      <c r="BV9" s="295"/>
      <c r="BW9" s="295"/>
      <c r="BX9" s="295"/>
      <c r="BY9" s="295"/>
      <c r="BZ9" s="295"/>
      <c r="CA9" s="296"/>
      <c r="CB9" s="294">
        <v>0</v>
      </c>
      <c r="CC9" s="295"/>
      <c r="CD9" s="295"/>
      <c r="CE9" s="295"/>
      <c r="CF9" s="295"/>
      <c r="CG9" s="295"/>
      <c r="CH9" s="296"/>
      <c r="CI9" s="301">
        <v>0</v>
      </c>
      <c r="CJ9" s="302"/>
      <c r="CK9" s="302"/>
      <c r="CL9" s="302"/>
      <c r="CM9" s="302"/>
      <c r="CN9" s="302"/>
      <c r="CO9" s="303"/>
      <c r="CP9" s="301">
        <f t="shared" si="0"/>
        <v>50</v>
      </c>
      <c r="CQ9" s="302"/>
      <c r="CR9" s="302"/>
      <c r="CS9" s="302"/>
      <c r="CT9" s="302"/>
      <c r="CU9" s="302"/>
      <c r="CV9" s="303"/>
      <c r="CW9" s="301">
        <v>0</v>
      </c>
      <c r="CX9" s="302"/>
      <c r="CY9" s="302"/>
      <c r="CZ9" s="302"/>
      <c r="DA9" s="302"/>
      <c r="DB9" s="302"/>
      <c r="DC9" s="303"/>
      <c r="DD9" s="294">
        <v>1.4</v>
      </c>
      <c r="DE9" s="295"/>
      <c r="DF9" s="295"/>
      <c r="DG9" s="295"/>
      <c r="DH9" s="295"/>
      <c r="DI9" s="295"/>
      <c r="DJ9" s="295"/>
      <c r="DK9" s="295"/>
      <c r="DL9" s="296"/>
      <c r="DM9" s="294">
        <v>1.6</v>
      </c>
      <c r="DN9" s="295"/>
      <c r="DO9" s="295"/>
      <c r="DP9" s="295"/>
      <c r="DQ9" s="295"/>
      <c r="DR9" s="295"/>
      <c r="DS9" s="296"/>
      <c r="DT9" s="301">
        <f>(DM9/DD9*100)-100</f>
        <v>14.285714285714306</v>
      </c>
      <c r="DU9" s="302"/>
      <c r="DV9" s="302"/>
      <c r="DW9" s="302"/>
      <c r="DX9" s="302"/>
      <c r="DY9" s="302"/>
      <c r="DZ9" s="303"/>
      <c r="EA9" s="358">
        <v>30648.8</v>
      </c>
      <c r="EB9" s="362"/>
      <c r="EC9" s="362"/>
      <c r="ED9" s="362"/>
      <c r="EE9" s="362"/>
      <c r="EF9" s="362"/>
      <c r="EG9" s="362"/>
      <c r="EH9" s="362"/>
      <c r="EI9" s="363"/>
      <c r="EJ9" s="358">
        <v>31276</v>
      </c>
      <c r="EK9" s="362"/>
      <c r="EL9" s="362"/>
      <c r="EM9" s="362"/>
      <c r="EN9" s="362"/>
      <c r="EO9" s="362"/>
      <c r="EP9" s="363"/>
      <c r="EQ9" s="301">
        <f>EJ9/EA9*100-100</f>
        <v>2.046409647359752</v>
      </c>
      <c r="ER9" s="302"/>
      <c r="ES9" s="302"/>
      <c r="ET9" s="302"/>
      <c r="EU9" s="302"/>
      <c r="EV9" s="302"/>
      <c r="EW9" s="303"/>
      <c r="EX9" s="355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7"/>
    </row>
    <row r="10" spans="1:166" s="16" customFormat="1" ht="42" customHeight="1">
      <c r="A10" s="43"/>
      <c r="B10" s="292" t="s">
        <v>159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3"/>
      <c r="X10" s="286">
        <v>0</v>
      </c>
      <c r="Y10" s="287"/>
      <c r="Z10" s="287"/>
      <c r="AA10" s="287"/>
      <c r="AB10" s="287"/>
      <c r="AC10" s="287"/>
      <c r="AD10" s="288"/>
      <c r="AE10" s="286">
        <v>0</v>
      </c>
      <c r="AF10" s="287"/>
      <c r="AG10" s="287"/>
      <c r="AH10" s="287"/>
      <c r="AI10" s="287"/>
      <c r="AJ10" s="287"/>
      <c r="AK10" s="288"/>
      <c r="AL10" s="289">
        <v>0</v>
      </c>
      <c r="AM10" s="290"/>
      <c r="AN10" s="290"/>
      <c r="AO10" s="290"/>
      <c r="AP10" s="290"/>
      <c r="AQ10" s="290"/>
      <c r="AR10" s="291"/>
      <c r="AS10" s="294">
        <v>0</v>
      </c>
      <c r="AT10" s="295"/>
      <c r="AU10" s="295"/>
      <c r="AV10" s="295"/>
      <c r="AW10" s="295"/>
      <c r="AX10" s="295"/>
      <c r="AY10" s="296"/>
      <c r="AZ10" s="294">
        <v>0</v>
      </c>
      <c r="BA10" s="295"/>
      <c r="BB10" s="295"/>
      <c r="BC10" s="295"/>
      <c r="BD10" s="295"/>
      <c r="BE10" s="295"/>
      <c r="BF10" s="296"/>
      <c r="BG10" s="294">
        <v>0</v>
      </c>
      <c r="BH10" s="295"/>
      <c r="BI10" s="295"/>
      <c r="BJ10" s="295"/>
      <c r="BK10" s="295"/>
      <c r="BL10" s="295"/>
      <c r="BM10" s="296"/>
      <c r="BN10" s="294">
        <v>0</v>
      </c>
      <c r="BO10" s="295"/>
      <c r="BP10" s="295"/>
      <c r="BQ10" s="295"/>
      <c r="BR10" s="295"/>
      <c r="BS10" s="295"/>
      <c r="BT10" s="296"/>
      <c r="BU10" s="294">
        <v>0</v>
      </c>
      <c r="BV10" s="295"/>
      <c r="BW10" s="295"/>
      <c r="BX10" s="295"/>
      <c r="BY10" s="295"/>
      <c r="BZ10" s="295"/>
      <c r="CA10" s="296"/>
      <c r="CB10" s="294">
        <v>0</v>
      </c>
      <c r="CC10" s="295"/>
      <c r="CD10" s="295"/>
      <c r="CE10" s="295"/>
      <c r="CF10" s="295"/>
      <c r="CG10" s="295"/>
      <c r="CH10" s="296"/>
      <c r="CI10" s="301">
        <v>0</v>
      </c>
      <c r="CJ10" s="302"/>
      <c r="CK10" s="302"/>
      <c r="CL10" s="302"/>
      <c r="CM10" s="302"/>
      <c r="CN10" s="302"/>
      <c r="CO10" s="303"/>
      <c r="CP10" s="301">
        <v>0</v>
      </c>
      <c r="CQ10" s="302"/>
      <c r="CR10" s="302"/>
      <c r="CS10" s="302"/>
      <c r="CT10" s="302"/>
      <c r="CU10" s="302"/>
      <c r="CV10" s="303"/>
      <c r="CW10" s="301">
        <v>0</v>
      </c>
      <c r="CX10" s="302"/>
      <c r="CY10" s="302"/>
      <c r="CZ10" s="302"/>
      <c r="DA10" s="302"/>
      <c r="DB10" s="302"/>
      <c r="DC10" s="303"/>
      <c r="DD10" s="294">
        <v>0</v>
      </c>
      <c r="DE10" s="295"/>
      <c r="DF10" s="295"/>
      <c r="DG10" s="295"/>
      <c r="DH10" s="295"/>
      <c r="DI10" s="295"/>
      <c r="DJ10" s="295"/>
      <c r="DK10" s="295"/>
      <c r="DL10" s="296"/>
      <c r="DM10" s="294">
        <v>0</v>
      </c>
      <c r="DN10" s="295"/>
      <c r="DO10" s="295"/>
      <c r="DP10" s="295"/>
      <c r="DQ10" s="295"/>
      <c r="DR10" s="295"/>
      <c r="DS10" s="296"/>
      <c r="DT10" s="359">
        <v>0</v>
      </c>
      <c r="DU10" s="360"/>
      <c r="DV10" s="360"/>
      <c r="DW10" s="360"/>
      <c r="DX10" s="360"/>
      <c r="DY10" s="360"/>
      <c r="DZ10" s="361"/>
      <c r="EA10" s="294">
        <v>0</v>
      </c>
      <c r="EB10" s="295"/>
      <c r="EC10" s="295"/>
      <c r="ED10" s="295"/>
      <c r="EE10" s="295"/>
      <c r="EF10" s="295"/>
      <c r="EG10" s="295"/>
      <c r="EH10" s="295"/>
      <c r="EI10" s="296"/>
      <c r="EJ10" s="294">
        <v>0</v>
      </c>
      <c r="EK10" s="295"/>
      <c r="EL10" s="295"/>
      <c r="EM10" s="295"/>
      <c r="EN10" s="295"/>
      <c r="EO10" s="295"/>
      <c r="EP10" s="296"/>
      <c r="EQ10" s="359">
        <v>0</v>
      </c>
      <c r="ER10" s="360"/>
      <c r="ES10" s="360"/>
      <c r="ET10" s="360"/>
      <c r="EU10" s="360"/>
      <c r="EV10" s="360"/>
      <c r="EW10" s="361"/>
      <c r="EX10" s="355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7"/>
    </row>
    <row r="11" spans="1:166" s="16" customFormat="1" ht="27" customHeight="1">
      <c r="A11" s="43"/>
      <c r="B11" s="297" t="s">
        <v>149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8"/>
      <c r="X11" s="286">
        <v>0</v>
      </c>
      <c r="Y11" s="287"/>
      <c r="Z11" s="287"/>
      <c r="AA11" s="287"/>
      <c r="AB11" s="287"/>
      <c r="AC11" s="287"/>
      <c r="AD11" s="288"/>
      <c r="AE11" s="286">
        <v>0</v>
      </c>
      <c r="AF11" s="287"/>
      <c r="AG11" s="287"/>
      <c r="AH11" s="287"/>
      <c r="AI11" s="287"/>
      <c r="AJ11" s="287"/>
      <c r="AK11" s="288"/>
      <c r="AL11" s="289">
        <v>0</v>
      </c>
      <c r="AM11" s="290"/>
      <c r="AN11" s="290"/>
      <c r="AO11" s="290"/>
      <c r="AP11" s="290"/>
      <c r="AQ11" s="290"/>
      <c r="AR11" s="291"/>
      <c r="AS11" s="294">
        <v>0</v>
      </c>
      <c r="AT11" s="295"/>
      <c r="AU11" s="295"/>
      <c r="AV11" s="295"/>
      <c r="AW11" s="295"/>
      <c r="AX11" s="295"/>
      <c r="AY11" s="296"/>
      <c r="AZ11" s="294">
        <v>0</v>
      </c>
      <c r="BA11" s="295"/>
      <c r="BB11" s="295"/>
      <c r="BC11" s="295"/>
      <c r="BD11" s="295"/>
      <c r="BE11" s="295"/>
      <c r="BF11" s="296"/>
      <c r="BG11" s="294">
        <v>0</v>
      </c>
      <c r="BH11" s="295"/>
      <c r="BI11" s="295"/>
      <c r="BJ11" s="295"/>
      <c r="BK11" s="295"/>
      <c r="BL11" s="295"/>
      <c r="BM11" s="296"/>
      <c r="BN11" s="294">
        <v>0</v>
      </c>
      <c r="BO11" s="295"/>
      <c r="BP11" s="295"/>
      <c r="BQ11" s="295"/>
      <c r="BR11" s="295"/>
      <c r="BS11" s="295"/>
      <c r="BT11" s="296"/>
      <c r="BU11" s="294">
        <v>0</v>
      </c>
      <c r="BV11" s="295"/>
      <c r="BW11" s="295"/>
      <c r="BX11" s="295"/>
      <c r="BY11" s="295"/>
      <c r="BZ11" s="295"/>
      <c r="CA11" s="296"/>
      <c r="CB11" s="294">
        <v>0</v>
      </c>
      <c r="CC11" s="295"/>
      <c r="CD11" s="295"/>
      <c r="CE11" s="295"/>
      <c r="CF11" s="295"/>
      <c r="CG11" s="295"/>
      <c r="CH11" s="296"/>
      <c r="CI11" s="301">
        <v>0</v>
      </c>
      <c r="CJ11" s="302"/>
      <c r="CK11" s="302"/>
      <c r="CL11" s="302"/>
      <c r="CM11" s="302"/>
      <c r="CN11" s="302"/>
      <c r="CO11" s="303"/>
      <c r="CP11" s="301">
        <v>0</v>
      </c>
      <c r="CQ11" s="302"/>
      <c r="CR11" s="302"/>
      <c r="CS11" s="302"/>
      <c r="CT11" s="302"/>
      <c r="CU11" s="302"/>
      <c r="CV11" s="303"/>
      <c r="CW11" s="301">
        <v>0</v>
      </c>
      <c r="CX11" s="302"/>
      <c r="CY11" s="302"/>
      <c r="CZ11" s="302"/>
      <c r="DA11" s="302"/>
      <c r="DB11" s="302"/>
      <c r="DC11" s="303"/>
      <c r="DD11" s="294">
        <v>0</v>
      </c>
      <c r="DE11" s="295"/>
      <c r="DF11" s="295"/>
      <c r="DG11" s="295"/>
      <c r="DH11" s="295"/>
      <c r="DI11" s="295"/>
      <c r="DJ11" s="295"/>
      <c r="DK11" s="295"/>
      <c r="DL11" s="296"/>
      <c r="DM11" s="294">
        <v>0</v>
      </c>
      <c r="DN11" s="295"/>
      <c r="DO11" s="295"/>
      <c r="DP11" s="295"/>
      <c r="DQ11" s="295"/>
      <c r="DR11" s="295"/>
      <c r="DS11" s="296"/>
      <c r="DT11" s="359">
        <v>0</v>
      </c>
      <c r="DU11" s="360"/>
      <c r="DV11" s="360"/>
      <c r="DW11" s="360"/>
      <c r="DX11" s="360"/>
      <c r="DY11" s="360"/>
      <c r="DZ11" s="361"/>
      <c r="EA11" s="294">
        <v>0</v>
      </c>
      <c r="EB11" s="295"/>
      <c r="EC11" s="295"/>
      <c r="ED11" s="295"/>
      <c r="EE11" s="295"/>
      <c r="EF11" s="295"/>
      <c r="EG11" s="295"/>
      <c r="EH11" s="295"/>
      <c r="EI11" s="296"/>
      <c r="EJ11" s="294">
        <v>0</v>
      </c>
      <c r="EK11" s="295"/>
      <c r="EL11" s="295"/>
      <c r="EM11" s="295"/>
      <c r="EN11" s="295"/>
      <c r="EO11" s="295"/>
      <c r="EP11" s="296"/>
      <c r="EQ11" s="359">
        <v>0</v>
      </c>
      <c r="ER11" s="360"/>
      <c r="ES11" s="360"/>
      <c r="ET11" s="360"/>
      <c r="EU11" s="360"/>
      <c r="EV11" s="360"/>
      <c r="EW11" s="361"/>
      <c r="EX11" s="355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7"/>
    </row>
    <row r="12" spans="1:166" s="16" customFormat="1" ht="27" customHeight="1">
      <c r="A12" s="43"/>
      <c r="B12" s="297" t="s">
        <v>160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8"/>
      <c r="X12" s="286">
        <v>224.01999999999998</v>
      </c>
      <c r="Y12" s="287"/>
      <c r="Z12" s="287"/>
      <c r="AA12" s="287"/>
      <c r="AB12" s="287"/>
      <c r="AC12" s="287"/>
      <c r="AD12" s="288"/>
      <c r="AE12" s="286">
        <v>224.02</v>
      </c>
      <c r="AF12" s="287"/>
      <c r="AG12" s="287"/>
      <c r="AH12" s="287"/>
      <c r="AI12" s="287"/>
      <c r="AJ12" s="287"/>
      <c r="AK12" s="288"/>
      <c r="AL12" s="289">
        <f aca="true" t="shared" si="3" ref="AL12">(AE12/X12*100)-100</f>
        <v>0</v>
      </c>
      <c r="AM12" s="290"/>
      <c r="AN12" s="290"/>
      <c r="AO12" s="290"/>
      <c r="AP12" s="290"/>
      <c r="AQ12" s="290"/>
      <c r="AR12" s="291"/>
      <c r="AS12" s="294">
        <v>63</v>
      </c>
      <c r="AT12" s="295"/>
      <c r="AU12" s="295"/>
      <c r="AV12" s="295"/>
      <c r="AW12" s="295"/>
      <c r="AX12" s="295"/>
      <c r="AY12" s="296"/>
      <c r="AZ12" s="294">
        <v>108</v>
      </c>
      <c r="BA12" s="295"/>
      <c r="BB12" s="295"/>
      <c r="BC12" s="295"/>
      <c r="BD12" s="295"/>
      <c r="BE12" s="295"/>
      <c r="BF12" s="296"/>
      <c r="BG12" s="294">
        <v>32</v>
      </c>
      <c r="BH12" s="295"/>
      <c r="BI12" s="295"/>
      <c r="BJ12" s="295"/>
      <c r="BK12" s="295"/>
      <c r="BL12" s="295"/>
      <c r="BM12" s="296"/>
      <c r="BN12" s="294">
        <v>61</v>
      </c>
      <c r="BO12" s="295"/>
      <c r="BP12" s="295"/>
      <c r="BQ12" s="295"/>
      <c r="BR12" s="295"/>
      <c r="BS12" s="295"/>
      <c r="BT12" s="296"/>
      <c r="BU12" s="294">
        <v>100</v>
      </c>
      <c r="BV12" s="295"/>
      <c r="BW12" s="295"/>
      <c r="BX12" s="295"/>
      <c r="BY12" s="295"/>
      <c r="BZ12" s="295"/>
      <c r="CA12" s="296"/>
      <c r="CB12" s="294">
        <v>32</v>
      </c>
      <c r="CC12" s="295"/>
      <c r="CD12" s="295"/>
      <c r="CE12" s="295"/>
      <c r="CF12" s="295"/>
      <c r="CG12" s="295"/>
      <c r="CH12" s="296"/>
      <c r="CI12" s="301">
        <f aca="true" t="shared" si="4" ref="CI12:CI14">BN12/AS12*100-100</f>
        <v>-3.1746031746031775</v>
      </c>
      <c r="CJ12" s="302"/>
      <c r="CK12" s="302"/>
      <c r="CL12" s="302"/>
      <c r="CM12" s="302"/>
      <c r="CN12" s="302"/>
      <c r="CO12" s="303"/>
      <c r="CP12" s="301">
        <f t="shared" si="0"/>
        <v>-7.407407407407405</v>
      </c>
      <c r="CQ12" s="302"/>
      <c r="CR12" s="302"/>
      <c r="CS12" s="302"/>
      <c r="CT12" s="302"/>
      <c r="CU12" s="302"/>
      <c r="CV12" s="303"/>
      <c r="CW12" s="301">
        <f t="shared" si="1"/>
        <v>0</v>
      </c>
      <c r="CX12" s="302"/>
      <c r="CY12" s="302"/>
      <c r="CZ12" s="302"/>
      <c r="DA12" s="302"/>
      <c r="DB12" s="302"/>
      <c r="DC12" s="303"/>
      <c r="DD12" s="294">
        <v>210.8</v>
      </c>
      <c r="DE12" s="295"/>
      <c r="DF12" s="295"/>
      <c r="DG12" s="295"/>
      <c r="DH12" s="295"/>
      <c r="DI12" s="295"/>
      <c r="DJ12" s="295"/>
      <c r="DK12" s="295"/>
      <c r="DL12" s="296"/>
      <c r="DM12" s="294">
        <v>199.7</v>
      </c>
      <c r="DN12" s="295"/>
      <c r="DO12" s="295"/>
      <c r="DP12" s="295"/>
      <c r="DQ12" s="295"/>
      <c r="DR12" s="295"/>
      <c r="DS12" s="296"/>
      <c r="DT12" s="301">
        <f>DM12/DD12*100-100</f>
        <v>-5.265654648956371</v>
      </c>
      <c r="DU12" s="302"/>
      <c r="DV12" s="302"/>
      <c r="DW12" s="302"/>
      <c r="DX12" s="302"/>
      <c r="DY12" s="302"/>
      <c r="DZ12" s="303"/>
      <c r="EA12" s="358">
        <v>29738.5</v>
      </c>
      <c r="EB12" s="362"/>
      <c r="EC12" s="362"/>
      <c r="ED12" s="362"/>
      <c r="EE12" s="362"/>
      <c r="EF12" s="362"/>
      <c r="EG12" s="362"/>
      <c r="EH12" s="362"/>
      <c r="EI12" s="363"/>
      <c r="EJ12" s="358">
        <v>33322</v>
      </c>
      <c r="EK12" s="362"/>
      <c r="EL12" s="362"/>
      <c r="EM12" s="362"/>
      <c r="EN12" s="362"/>
      <c r="EO12" s="362"/>
      <c r="EP12" s="363"/>
      <c r="EQ12" s="301">
        <f aca="true" t="shared" si="5" ref="EQ12:EQ17">EJ12/EA12*100-100</f>
        <v>12.050036148427125</v>
      </c>
      <c r="ER12" s="302"/>
      <c r="ES12" s="302"/>
      <c r="ET12" s="302"/>
      <c r="EU12" s="302"/>
      <c r="EV12" s="302"/>
      <c r="EW12" s="303"/>
      <c r="EX12" s="355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7"/>
    </row>
    <row r="13" spans="1:166" s="16" customFormat="1" ht="27" customHeight="1">
      <c r="A13" s="43"/>
      <c r="B13" s="297" t="s">
        <v>161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8"/>
      <c r="X13" s="286">
        <v>34.3</v>
      </c>
      <c r="Y13" s="287"/>
      <c r="Z13" s="287"/>
      <c r="AA13" s="287"/>
      <c r="AB13" s="287"/>
      <c r="AC13" s="287"/>
      <c r="AD13" s="288"/>
      <c r="AE13" s="286">
        <v>33.3</v>
      </c>
      <c r="AF13" s="287"/>
      <c r="AG13" s="287"/>
      <c r="AH13" s="287"/>
      <c r="AI13" s="287"/>
      <c r="AJ13" s="287"/>
      <c r="AK13" s="288"/>
      <c r="AL13" s="289">
        <f>(AE13/X13*100)-100</f>
        <v>-2.9154518950437307</v>
      </c>
      <c r="AM13" s="290"/>
      <c r="AN13" s="290"/>
      <c r="AO13" s="290"/>
      <c r="AP13" s="290"/>
      <c r="AQ13" s="290"/>
      <c r="AR13" s="291"/>
      <c r="AS13" s="294">
        <v>7</v>
      </c>
      <c r="AT13" s="295"/>
      <c r="AU13" s="295"/>
      <c r="AV13" s="295"/>
      <c r="AW13" s="295"/>
      <c r="AX13" s="295"/>
      <c r="AY13" s="296"/>
      <c r="AZ13" s="294">
        <v>7</v>
      </c>
      <c r="BA13" s="295"/>
      <c r="BB13" s="295"/>
      <c r="BC13" s="295"/>
      <c r="BD13" s="295"/>
      <c r="BE13" s="295"/>
      <c r="BF13" s="296"/>
      <c r="BG13" s="294">
        <v>0</v>
      </c>
      <c r="BH13" s="295"/>
      <c r="BI13" s="295"/>
      <c r="BJ13" s="295"/>
      <c r="BK13" s="295"/>
      <c r="BL13" s="295"/>
      <c r="BM13" s="296"/>
      <c r="BN13" s="294">
        <v>5</v>
      </c>
      <c r="BO13" s="295"/>
      <c r="BP13" s="295"/>
      <c r="BQ13" s="295"/>
      <c r="BR13" s="295"/>
      <c r="BS13" s="295"/>
      <c r="BT13" s="296"/>
      <c r="BU13" s="294">
        <v>6</v>
      </c>
      <c r="BV13" s="295"/>
      <c r="BW13" s="295"/>
      <c r="BX13" s="295"/>
      <c r="BY13" s="295"/>
      <c r="BZ13" s="295"/>
      <c r="CA13" s="296"/>
      <c r="CB13" s="294">
        <v>0</v>
      </c>
      <c r="CC13" s="295"/>
      <c r="CD13" s="295"/>
      <c r="CE13" s="295"/>
      <c r="CF13" s="295"/>
      <c r="CG13" s="295"/>
      <c r="CH13" s="296"/>
      <c r="CI13" s="301">
        <f t="shared" si="4"/>
        <v>-28.57142857142857</v>
      </c>
      <c r="CJ13" s="302"/>
      <c r="CK13" s="302"/>
      <c r="CL13" s="302"/>
      <c r="CM13" s="302"/>
      <c r="CN13" s="302"/>
      <c r="CO13" s="303"/>
      <c r="CP13" s="301">
        <v>0</v>
      </c>
      <c r="CQ13" s="302"/>
      <c r="CR13" s="302"/>
      <c r="CS13" s="302"/>
      <c r="CT13" s="302"/>
      <c r="CU13" s="302"/>
      <c r="CV13" s="303"/>
      <c r="CW13" s="301">
        <v>0</v>
      </c>
      <c r="CX13" s="302"/>
      <c r="CY13" s="302"/>
      <c r="CZ13" s="302"/>
      <c r="DA13" s="302"/>
      <c r="DB13" s="302"/>
      <c r="DC13" s="303"/>
      <c r="DD13" s="294">
        <v>12.5</v>
      </c>
      <c r="DE13" s="295"/>
      <c r="DF13" s="295"/>
      <c r="DG13" s="295"/>
      <c r="DH13" s="295"/>
      <c r="DI13" s="295"/>
      <c r="DJ13" s="295"/>
      <c r="DK13" s="295"/>
      <c r="DL13" s="296"/>
      <c r="DM13" s="294">
        <v>14.8</v>
      </c>
      <c r="DN13" s="295"/>
      <c r="DO13" s="295"/>
      <c r="DP13" s="295"/>
      <c r="DQ13" s="295"/>
      <c r="DR13" s="295"/>
      <c r="DS13" s="296"/>
      <c r="DT13" s="301">
        <f>DM13/DD13*100-100</f>
        <v>18.40000000000002</v>
      </c>
      <c r="DU13" s="302"/>
      <c r="DV13" s="302"/>
      <c r="DW13" s="302"/>
      <c r="DX13" s="302"/>
      <c r="DY13" s="302"/>
      <c r="DZ13" s="303"/>
      <c r="EA13" s="358">
        <v>21174.53</v>
      </c>
      <c r="EB13" s="362"/>
      <c r="EC13" s="362"/>
      <c r="ED13" s="362"/>
      <c r="EE13" s="362"/>
      <c r="EF13" s="362"/>
      <c r="EG13" s="362"/>
      <c r="EH13" s="362"/>
      <c r="EI13" s="363"/>
      <c r="EJ13" s="358">
        <v>23216.78</v>
      </c>
      <c r="EK13" s="362"/>
      <c r="EL13" s="362"/>
      <c r="EM13" s="362"/>
      <c r="EN13" s="362"/>
      <c r="EO13" s="362"/>
      <c r="EP13" s="363"/>
      <c r="EQ13" s="301">
        <f t="shared" si="5"/>
        <v>9.644842175953855</v>
      </c>
      <c r="ER13" s="302"/>
      <c r="ES13" s="302"/>
      <c r="ET13" s="302"/>
      <c r="EU13" s="302"/>
      <c r="EV13" s="302"/>
      <c r="EW13" s="303"/>
      <c r="EX13" s="355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7"/>
    </row>
    <row r="14" spans="1:166" s="16" customFormat="1" ht="31.9" customHeight="1">
      <c r="A14" s="43"/>
      <c r="B14" s="292" t="s">
        <v>150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3"/>
      <c r="X14" s="286">
        <v>47</v>
      </c>
      <c r="Y14" s="287"/>
      <c r="Z14" s="287"/>
      <c r="AA14" s="287"/>
      <c r="AB14" s="287"/>
      <c r="AC14" s="287"/>
      <c r="AD14" s="288"/>
      <c r="AE14" s="286">
        <v>47</v>
      </c>
      <c r="AF14" s="287"/>
      <c r="AG14" s="287"/>
      <c r="AH14" s="287"/>
      <c r="AI14" s="287"/>
      <c r="AJ14" s="287"/>
      <c r="AK14" s="288"/>
      <c r="AL14" s="289">
        <f>(AE14/X14*100)-100</f>
        <v>0</v>
      </c>
      <c r="AM14" s="290"/>
      <c r="AN14" s="290"/>
      <c r="AO14" s="290"/>
      <c r="AP14" s="290"/>
      <c r="AQ14" s="290"/>
      <c r="AR14" s="291"/>
      <c r="AS14" s="294">
        <v>6</v>
      </c>
      <c r="AT14" s="295"/>
      <c r="AU14" s="295"/>
      <c r="AV14" s="295"/>
      <c r="AW14" s="295"/>
      <c r="AX14" s="295"/>
      <c r="AY14" s="296"/>
      <c r="AZ14" s="294">
        <v>10</v>
      </c>
      <c r="BA14" s="295"/>
      <c r="BB14" s="295"/>
      <c r="BC14" s="295"/>
      <c r="BD14" s="295"/>
      <c r="BE14" s="295"/>
      <c r="BF14" s="296"/>
      <c r="BG14" s="294">
        <v>4</v>
      </c>
      <c r="BH14" s="295"/>
      <c r="BI14" s="295"/>
      <c r="BJ14" s="295"/>
      <c r="BK14" s="295"/>
      <c r="BL14" s="295"/>
      <c r="BM14" s="296"/>
      <c r="BN14" s="294">
        <v>6</v>
      </c>
      <c r="BO14" s="295"/>
      <c r="BP14" s="295"/>
      <c r="BQ14" s="295"/>
      <c r="BR14" s="295"/>
      <c r="BS14" s="295"/>
      <c r="BT14" s="296"/>
      <c r="BU14" s="294">
        <v>10</v>
      </c>
      <c r="BV14" s="295"/>
      <c r="BW14" s="295"/>
      <c r="BX14" s="295"/>
      <c r="BY14" s="295"/>
      <c r="BZ14" s="295"/>
      <c r="CA14" s="296"/>
      <c r="CB14" s="294">
        <v>4</v>
      </c>
      <c r="CC14" s="295"/>
      <c r="CD14" s="295"/>
      <c r="CE14" s="295"/>
      <c r="CF14" s="295"/>
      <c r="CG14" s="295"/>
      <c r="CH14" s="296"/>
      <c r="CI14" s="301">
        <f t="shared" si="4"/>
        <v>0</v>
      </c>
      <c r="CJ14" s="302"/>
      <c r="CK14" s="302"/>
      <c r="CL14" s="302"/>
      <c r="CM14" s="302"/>
      <c r="CN14" s="302"/>
      <c r="CO14" s="303"/>
      <c r="CP14" s="301">
        <v>0</v>
      </c>
      <c r="CQ14" s="302"/>
      <c r="CR14" s="302"/>
      <c r="CS14" s="302"/>
      <c r="CT14" s="302"/>
      <c r="CU14" s="302"/>
      <c r="CV14" s="303"/>
      <c r="CW14" s="301">
        <v>0</v>
      </c>
      <c r="CX14" s="302"/>
      <c r="CY14" s="302"/>
      <c r="CZ14" s="302"/>
      <c r="DA14" s="302"/>
      <c r="DB14" s="302"/>
      <c r="DC14" s="303"/>
      <c r="DD14" s="294">
        <v>16.7</v>
      </c>
      <c r="DE14" s="295"/>
      <c r="DF14" s="295"/>
      <c r="DG14" s="295"/>
      <c r="DH14" s="295"/>
      <c r="DI14" s="295"/>
      <c r="DJ14" s="295"/>
      <c r="DK14" s="295"/>
      <c r="DL14" s="296"/>
      <c r="DM14" s="294">
        <v>32.2</v>
      </c>
      <c r="DN14" s="295"/>
      <c r="DO14" s="295"/>
      <c r="DP14" s="295"/>
      <c r="DQ14" s="295"/>
      <c r="DR14" s="295"/>
      <c r="DS14" s="296"/>
      <c r="DT14" s="301">
        <f>DM14/DD14*100-100</f>
        <v>92.81437125748505</v>
      </c>
      <c r="DU14" s="302"/>
      <c r="DV14" s="302"/>
      <c r="DW14" s="302"/>
      <c r="DX14" s="302"/>
      <c r="DY14" s="302"/>
      <c r="DZ14" s="303"/>
      <c r="EA14" s="358">
        <v>29706.57</v>
      </c>
      <c r="EB14" s="362"/>
      <c r="EC14" s="362"/>
      <c r="ED14" s="362"/>
      <c r="EE14" s="362"/>
      <c r="EF14" s="362"/>
      <c r="EG14" s="362"/>
      <c r="EH14" s="362"/>
      <c r="EI14" s="363"/>
      <c r="EJ14" s="358">
        <v>32934.86</v>
      </c>
      <c r="EK14" s="362"/>
      <c r="EL14" s="362"/>
      <c r="EM14" s="362"/>
      <c r="EN14" s="362"/>
      <c r="EO14" s="362"/>
      <c r="EP14" s="363"/>
      <c r="EQ14" s="301">
        <f t="shared" si="5"/>
        <v>10.867259330175116</v>
      </c>
      <c r="ER14" s="302"/>
      <c r="ES14" s="302"/>
      <c r="ET14" s="302"/>
      <c r="EU14" s="302"/>
      <c r="EV14" s="302"/>
      <c r="EW14" s="303"/>
      <c r="EX14" s="364" t="s">
        <v>785</v>
      </c>
      <c r="EY14" s="365"/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6"/>
    </row>
    <row r="15" spans="1:166" s="16" customFormat="1" ht="74.25" customHeight="1">
      <c r="A15" s="43"/>
      <c r="B15" s="299" t="s">
        <v>162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300"/>
      <c r="X15" s="286">
        <v>30.56</v>
      </c>
      <c r="Y15" s="287"/>
      <c r="Z15" s="287"/>
      <c r="AA15" s="287"/>
      <c r="AB15" s="287"/>
      <c r="AC15" s="287"/>
      <c r="AD15" s="288"/>
      <c r="AE15" s="286">
        <v>28.56</v>
      </c>
      <c r="AF15" s="287"/>
      <c r="AG15" s="287"/>
      <c r="AH15" s="287"/>
      <c r="AI15" s="287"/>
      <c r="AJ15" s="287"/>
      <c r="AK15" s="288"/>
      <c r="AL15" s="289">
        <f aca="true" t="shared" si="6" ref="AL15:AL17">(AE15/X15*100)-100</f>
        <v>-6.544502617801058</v>
      </c>
      <c r="AM15" s="290"/>
      <c r="AN15" s="290"/>
      <c r="AO15" s="290"/>
      <c r="AP15" s="290"/>
      <c r="AQ15" s="290"/>
      <c r="AR15" s="291"/>
      <c r="AS15" s="294">
        <v>19</v>
      </c>
      <c r="AT15" s="295"/>
      <c r="AU15" s="295"/>
      <c r="AV15" s="295"/>
      <c r="AW15" s="295"/>
      <c r="AX15" s="295"/>
      <c r="AY15" s="296"/>
      <c r="AZ15" s="294">
        <v>4</v>
      </c>
      <c r="BA15" s="295"/>
      <c r="BB15" s="295"/>
      <c r="BC15" s="295"/>
      <c r="BD15" s="295"/>
      <c r="BE15" s="295"/>
      <c r="BF15" s="296"/>
      <c r="BG15" s="294">
        <v>1</v>
      </c>
      <c r="BH15" s="295"/>
      <c r="BI15" s="295"/>
      <c r="BJ15" s="295"/>
      <c r="BK15" s="295"/>
      <c r="BL15" s="295"/>
      <c r="BM15" s="296"/>
      <c r="BN15" s="294">
        <v>18</v>
      </c>
      <c r="BO15" s="295"/>
      <c r="BP15" s="295"/>
      <c r="BQ15" s="295"/>
      <c r="BR15" s="295"/>
      <c r="BS15" s="295"/>
      <c r="BT15" s="296"/>
      <c r="BU15" s="294">
        <v>4</v>
      </c>
      <c r="BV15" s="295"/>
      <c r="BW15" s="295"/>
      <c r="BX15" s="295"/>
      <c r="BY15" s="295"/>
      <c r="BZ15" s="295"/>
      <c r="CA15" s="296"/>
      <c r="CB15" s="294">
        <v>0</v>
      </c>
      <c r="CC15" s="295"/>
      <c r="CD15" s="295"/>
      <c r="CE15" s="295"/>
      <c r="CF15" s="295"/>
      <c r="CG15" s="295"/>
      <c r="CH15" s="296"/>
      <c r="CI15" s="301">
        <f>BN15/AS15*100-100</f>
        <v>-5.26315789473685</v>
      </c>
      <c r="CJ15" s="302"/>
      <c r="CK15" s="302"/>
      <c r="CL15" s="302"/>
      <c r="CM15" s="302"/>
      <c r="CN15" s="302"/>
      <c r="CO15" s="303"/>
      <c r="CP15" s="301">
        <f t="shared" si="0"/>
        <v>0</v>
      </c>
      <c r="CQ15" s="302"/>
      <c r="CR15" s="302"/>
      <c r="CS15" s="302"/>
      <c r="CT15" s="302"/>
      <c r="CU15" s="302"/>
      <c r="CV15" s="303"/>
      <c r="CW15" s="301">
        <v>0</v>
      </c>
      <c r="CX15" s="302"/>
      <c r="CY15" s="302"/>
      <c r="CZ15" s="302"/>
      <c r="DA15" s="302"/>
      <c r="DB15" s="302"/>
      <c r="DC15" s="303"/>
      <c r="DD15" s="294">
        <v>28.2</v>
      </c>
      <c r="DE15" s="295"/>
      <c r="DF15" s="295"/>
      <c r="DG15" s="295"/>
      <c r="DH15" s="295"/>
      <c r="DI15" s="295"/>
      <c r="DJ15" s="295"/>
      <c r="DK15" s="295"/>
      <c r="DL15" s="296"/>
      <c r="DM15" s="294">
        <v>28.2</v>
      </c>
      <c r="DN15" s="295"/>
      <c r="DO15" s="295"/>
      <c r="DP15" s="295"/>
      <c r="DQ15" s="295"/>
      <c r="DR15" s="295"/>
      <c r="DS15" s="296"/>
      <c r="DT15" s="301">
        <f aca="true" t="shared" si="7" ref="DT15:DT16">DM15/DD15*100-100</f>
        <v>0</v>
      </c>
      <c r="DU15" s="302"/>
      <c r="DV15" s="302"/>
      <c r="DW15" s="302"/>
      <c r="DX15" s="302"/>
      <c r="DY15" s="302"/>
      <c r="DZ15" s="303"/>
      <c r="EA15" s="294">
        <v>31551.84</v>
      </c>
      <c r="EB15" s="295"/>
      <c r="EC15" s="295"/>
      <c r="ED15" s="295"/>
      <c r="EE15" s="295"/>
      <c r="EF15" s="295"/>
      <c r="EG15" s="295"/>
      <c r="EH15" s="295"/>
      <c r="EI15" s="296"/>
      <c r="EJ15" s="294">
        <v>31979.41</v>
      </c>
      <c r="EK15" s="295"/>
      <c r="EL15" s="295"/>
      <c r="EM15" s="295"/>
      <c r="EN15" s="295"/>
      <c r="EO15" s="295"/>
      <c r="EP15" s="296"/>
      <c r="EQ15" s="301">
        <f t="shared" si="5"/>
        <v>1.3551349144772473</v>
      </c>
      <c r="ER15" s="302"/>
      <c r="ES15" s="302"/>
      <c r="ET15" s="302"/>
      <c r="EU15" s="302"/>
      <c r="EV15" s="302"/>
      <c r="EW15" s="303"/>
      <c r="EX15" s="355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7"/>
    </row>
    <row r="16" spans="1:166" s="16" customFormat="1" ht="87.75" customHeight="1">
      <c r="A16" s="43"/>
      <c r="B16" s="299" t="s">
        <v>163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300"/>
      <c r="X16" s="286">
        <v>4.25</v>
      </c>
      <c r="Y16" s="287"/>
      <c r="Z16" s="287"/>
      <c r="AA16" s="287"/>
      <c r="AB16" s="287"/>
      <c r="AC16" s="287"/>
      <c r="AD16" s="288"/>
      <c r="AE16" s="286">
        <v>5.25</v>
      </c>
      <c r="AF16" s="287"/>
      <c r="AG16" s="287"/>
      <c r="AH16" s="287"/>
      <c r="AI16" s="287"/>
      <c r="AJ16" s="287"/>
      <c r="AK16" s="288"/>
      <c r="AL16" s="289">
        <f t="shared" si="6"/>
        <v>23.529411764705884</v>
      </c>
      <c r="AM16" s="290"/>
      <c r="AN16" s="290"/>
      <c r="AO16" s="290"/>
      <c r="AP16" s="290"/>
      <c r="AQ16" s="290"/>
      <c r="AR16" s="291"/>
      <c r="AS16" s="294">
        <v>4</v>
      </c>
      <c r="AT16" s="295"/>
      <c r="AU16" s="295"/>
      <c r="AV16" s="295"/>
      <c r="AW16" s="295"/>
      <c r="AX16" s="295"/>
      <c r="AY16" s="296"/>
      <c r="AZ16" s="294">
        <v>0</v>
      </c>
      <c r="BA16" s="295"/>
      <c r="BB16" s="295"/>
      <c r="BC16" s="295"/>
      <c r="BD16" s="295"/>
      <c r="BE16" s="295"/>
      <c r="BF16" s="296"/>
      <c r="BG16" s="294">
        <v>0</v>
      </c>
      <c r="BH16" s="295"/>
      <c r="BI16" s="295"/>
      <c r="BJ16" s="295"/>
      <c r="BK16" s="295"/>
      <c r="BL16" s="295"/>
      <c r="BM16" s="296"/>
      <c r="BN16" s="294">
        <v>5</v>
      </c>
      <c r="BO16" s="295"/>
      <c r="BP16" s="295"/>
      <c r="BQ16" s="295"/>
      <c r="BR16" s="295"/>
      <c r="BS16" s="295"/>
      <c r="BT16" s="296"/>
      <c r="BU16" s="294">
        <v>0</v>
      </c>
      <c r="BV16" s="295"/>
      <c r="BW16" s="295"/>
      <c r="BX16" s="295"/>
      <c r="BY16" s="295"/>
      <c r="BZ16" s="295"/>
      <c r="CA16" s="296"/>
      <c r="CB16" s="294">
        <v>0</v>
      </c>
      <c r="CC16" s="295"/>
      <c r="CD16" s="295"/>
      <c r="CE16" s="295"/>
      <c r="CF16" s="295"/>
      <c r="CG16" s="295"/>
      <c r="CH16" s="296"/>
      <c r="CI16" s="301">
        <f>BN16/AS16*100-100</f>
        <v>25</v>
      </c>
      <c r="CJ16" s="302"/>
      <c r="CK16" s="302"/>
      <c r="CL16" s="302"/>
      <c r="CM16" s="302"/>
      <c r="CN16" s="302"/>
      <c r="CO16" s="303"/>
      <c r="CP16" s="301">
        <v>0</v>
      </c>
      <c r="CQ16" s="302"/>
      <c r="CR16" s="302"/>
      <c r="CS16" s="302"/>
      <c r="CT16" s="302"/>
      <c r="CU16" s="302"/>
      <c r="CV16" s="303"/>
      <c r="CW16" s="301">
        <v>0</v>
      </c>
      <c r="CX16" s="302"/>
      <c r="CY16" s="302"/>
      <c r="CZ16" s="302"/>
      <c r="DA16" s="302"/>
      <c r="DB16" s="302"/>
      <c r="DC16" s="303"/>
      <c r="DD16" s="294">
        <v>4</v>
      </c>
      <c r="DE16" s="295"/>
      <c r="DF16" s="295"/>
      <c r="DG16" s="295"/>
      <c r="DH16" s="295"/>
      <c r="DI16" s="295"/>
      <c r="DJ16" s="295"/>
      <c r="DK16" s="295"/>
      <c r="DL16" s="296"/>
      <c r="DM16" s="294">
        <v>4.05</v>
      </c>
      <c r="DN16" s="295"/>
      <c r="DO16" s="295"/>
      <c r="DP16" s="295"/>
      <c r="DQ16" s="295"/>
      <c r="DR16" s="295"/>
      <c r="DS16" s="296"/>
      <c r="DT16" s="301">
        <f t="shared" si="7"/>
        <v>1.25</v>
      </c>
      <c r="DU16" s="302"/>
      <c r="DV16" s="302"/>
      <c r="DW16" s="302"/>
      <c r="DX16" s="302"/>
      <c r="DY16" s="302"/>
      <c r="DZ16" s="303"/>
      <c r="EA16" s="358">
        <v>58299.57</v>
      </c>
      <c r="EB16" s="362"/>
      <c r="EC16" s="362"/>
      <c r="ED16" s="362"/>
      <c r="EE16" s="362"/>
      <c r="EF16" s="362"/>
      <c r="EG16" s="362"/>
      <c r="EH16" s="362"/>
      <c r="EI16" s="363"/>
      <c r="EJ16" s="358">
        <v>60407.4</v>
      </c>
      <c r="EK16" s="362"/>
      <c r="EL16" s="362"/>
      <c r="EM16" s="362"/>
      <c r="EN16" s="362"/>
      <c r="EO16" s="362"/>
      <c r="EP16" s="363"/>
      <c r="EQ16" s="301">
        <f t="shared" si="5"/>
        <v>3.6155155175243863</v>
      </c>
      <c r="ER16" s="302"/>
      <c r="ES16" s="302"/>
      <c r="ET16" s="302"/>
      <c r="EU16" s="302"/>
      <c r="EV16" s="302"/>
      <c r="EW16" s="303"/>
      <c r="EX16" s="355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7"/>
    </row>
    <row r="17" spans="1:166" s="16" customFormat="1" ht="27" customHeight="1">
      <c r="A17" s="43"/>
      <c r="B17" s="299" t="s">
        <v>151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300"/>
      <c r="X17" s="286">
        <v>29.1</v>
      </c>
      <c r="Y17" s="287"/>
      <c r="Z17" s="287"/>
      <c r="AA17" s="287"/>
      <c r="AB17" s="287"/>
      <c r="AC17" s="287"/>
      <c r="AD17" s="288"/>
      <c r="AE17" s="286">
        <v>29.1</v>
      </c>
      <c r="AF17" s="287"/>
      <c r="AG17" s="287"/>
      <c r="AH17" s="287"/>
      <c r="AI17" s="287"/>
      <c r="AJ17" s="287"/>
      <c r="AK17" s="288"/>
      <c r="AL17" s="289">
        <f t="shared" si="6"/>
        <v>0</v>
      </c>
      <c r="AM17" s="290"/>
      <c r="AN17" s="290"/>
      <c r="AO17" s="290"/>
      <c r="AP17" s="290"/>
      <c r="AQ17" s="290"/>
      <c r="AR17" s="291"/>
      <c r="AS17" s="294">
        <v>2</v>
      </c>
      <c r="AT17" s="295"/>
      <c r="AU17" s="295"/>
      <c r="AV17" s="295"/>
      <c r="AW17" s="295"/>
      <c r="AX17" s="295"/>
      <c r="AY17" s="296"/>
      <c r="AZ17" s="294">
        <v>10</v>
      </c>
      <c r="BA17" s="295"/>
      <c r="BB17" s="295"/>
      <c r="BC17" s="295"/>
      <c r="BD17" s="295"/>
      <c r="BE17" s="295"/>
      <c r="BF17" s="296"/>
      <c r="BG17" s="294">
        <v>0</v>
      </c>
      <c r="BH17" s="295"/>
      <c r="BI17" s="295"/>
      <c r="BJ17" s="295"/>
      <c r="BK17" s="295"/>
      <c r="BL17" s="295"/>
      <c r="BM17" s="296"/>
      <c r="BN17" s="294">
        <v>2</v>
      </c>
      <c r="BO17" s="295"/>
      <c r="BP17" s="295"/>
      <c r="BQ17" s="295"/>
      <c r="BR17" s="295"/>
      <c r="BS17" s="295"/>
      <c r="BT17" s="296"/>
      <c r="BU17" s="294">
        <v>2</v>
      </c>
      <c r="BV17" s="295"/>
      <c r="BW17" s="295"/>
      <c r="BX17" s="295"/>
      <c r="BY17" s="295"/>
      <c r="BZ17" s="295"/>
      <c r="CA17" s="296"/>
      <c r="CB17" s="294">
        <v>15</v>
      </c>
      <c r="CC17" s="295"/>
      <c r="CD17" s="295"/>
      <c r="CE17" s="295"/>
      <c r="CF17" s="295"/>
      <c r="CG17" s="295"/>
      <c r="CH17" s="296"/>
      <c r="CI17" s="301">
        <f>BN17/AS17*100-100</f>
        <v>0</v>
      </c>
      <c r="CJ17" s="302"/>
      <c r="CK17" s="302"/>
      <c r="CL17" s="302"/>
      <c r="CM17" s="302"/>
      <c r="CN17" s="302"/>
      <c r="CO17" s="303"/>
      <c r="CP17" s="301">
        <f t="shared" si="0"/>
        <v>-80</v>
      </c>
      <c r="CQ17" s="302"/>
      <c r="CR17" s="302"/>
      <c r="CS17" s="302"/>
      <c r="CT17" s="302"/>
      <c r="CU17" s="302"/>
      <c r="CV17" s="303"/>
      <c r="CW17" s="301">
        <v>0</v>
      </c>
      <c r="CX17" s="302"/>
      <c r="CY17" s="302"/>
      <c r="CZ17" s="302"/>
      <c r="DA17" s="302"/>
      <c r="DB17" s="302"/>
      <c r="DC17" s="303"/>
      <c r="DD17" s="294">
        <v>22.9</v>
      </c>
      <c r="DE17" s="295"/>
      <c r="DF17" s="295"/>
      <c r="DG17" s="295"/>
      <c r="DH17" s="295"/>
      <c r="DI17" s="295"/>
      <c r="DJ17" s="295"/>
      <c r="DK17" s="295"/>
      <c r="DL17" s="296"/>
      <c r="DM17" s="294">
        <v>22.8</v>
      </c>
      <c r="DN17" s="295"/>
      <c r="DO17" s="295"/>
      <c r="DP17" s="295"/>
      <c r="DQ17" s="295"/>
      <c r="DR17" s="295"/>
      <c r="DS17" s="296"/>
      <c r="DT17" s="301">
        <f>DM17/DD17*100-100</f>
        <v>-0.4366812227074206</v>
      </c>
      <c r="DU17" s="302"/>
      <c r="DV17" s="302"/>
      <c r="DW17" s="302"/>
      <c r="DX17" s="302"/>
      <c r="DY17" s="302"/>
      <c r="DZ17" s="303"/>
      <c r="EA17" s="358">
        <v>16584.83</v>
      </c>
      <c r="EB17" s="362"/>
      <c r="EC17" s="362"/>
      <c r="ED17" s="362"/>
      <c r="EE17" s="362"/>
      <c r="EF17" s="362"/>
      <c r="EG17" s="362"/>
      <c r="EH17" s="362"/>
      <c r="EI17" s="363"/>
      <c r="EJ17" s="358">
        <v>19129.41</v>
      </c>
      <c r="EK17" s="362"/>
      <c r="EL17" s="362"/>
      <c r="EM17" s="362"/>
      <c r="EN17" s="362"/>
      <c r="EO17" s="362"/>
      <c r="EP17" s="363"/>
      <c r="EQ17" s="301">
        <f t="shared" si="5"/>
        <v>15.342816296579457</v>
      </c>
      <c r="ER17" s="302"/>
      <c r="ES17" s="302"/>
      <c r="ET17" s="302"/>
      <c r="EU17" s="302"/>
      <c r="EV17" s="302"/>
      <c r="EW17" s="303"/>
      <c r="EX17" s="355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7"/>
    </row>
    <row r="18" spans="1:166" s="16" customFormat="1" ht="27" customHeight="1">
      <c r="A18" s="43"/>
      <c r="B18" s="299" t="s">
        <v>152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300"/>
      <c r="X18" s="286">
        <v>372.23</v>
      </c>
      <c r="Y18" s="287"/>
      <c r="Z18" s="287"/>
      <c r="AA18" s="287"/>
      <c r="AB18" s="287"/>
      <c r="AC18" s="287"/>
      <c r="AD18" s="288"/>
      <c r="AE18" s="286">
        <v>373.23</v>
      </c>
      <c r="AF18" s="287"/>
      <c r="AG18" s="287"/>
      <c r="AH18" s="287"/>
      <c r="AI18" s="287"/>
      <c r="AJ18" s="287"/>
      <c r="AK18" s="288"/>
      <c r="AL18" s="289">
        <f>(AE18/X18*100)-100</f>
        <v>0.2686511028127825</v>
      </c>
      <c r="AM18" s="290"/>
      <c r="AN18" s="290"/>
      <c r="AO18" s="290"/>
      <c r="AP18" s="290"/>
      <c r="AQ18" s="290"/>
      <c r="AR18" s="291"/>
      <c r="AS18" s="294">
        <v>189</v>
      </c>
      <c r="AT18" s="295"/>
      <c r="AU18" s="295"/>
      <c r="AV18" s="295"/>
      <c r="AW18" s="295"/>
      <c r="AX18" s="295"/>
      <c r="AY18" s="296"/>
      <c r="AZ18" s="294">
        <v>256</v>
      </c>
      <c r="BA18" s="295"/>
      <c r="BB18" s="295"/>
      <c r="BC18" s="295"/>
      <c r="BD18" s="295"/>
      <c r="BE18" s="295"/>
      <c r="BF18" s="296"/>
      <c r="BG18" s="294">
        <v>83</v>
      </c>
      <c r="BH18" s="295"/>
      <c r="BI18" s="295"/>
      <c r="BJ18" s="295"/>
      <c r="BK18" s="295"/>
      <c r="BL18" s="295"/>
      <c r="BM18" s="296"/>
      <c r="BN18" s="294">
        <v>120</v>
      </c>
      <c r="BO18" s="295"/>
      <c r="BP18" s="295"/>
      <c r="BQ18" s="295"/>
      <c r="BR18" s="295"/>
      <c r="BS18" s="295"/>
      <c r="BT18" s="296"/>
      <c r="BU18" s="294">
        <v>138</v>
      </c>
      <c r="BV18" s="295"/>
      <c r="BW18" s="295"/>
      <c r="BX18" s="295"/>
      <c r="BY18" s="295"/>
      <c r="BZ18" s="295"/>
      <c r="CA18" s="296"/>
      <c r="CB18" s="294">
        <v>46</v>
      </c>
      <c r="CC18" s="295"/>
      <c r="CD18" s="295"/>
      <c r="CE18" s="295"/>
      <c r="CF18" s="295"/>
      <c r="CG18" s="295"/>
      <c r="CH18" s="296"/>
      <c r="CI18" s="301">
        <f>BN18/AS18*100-100</f>
        <v>-36.50793650793651</v>
      </c>
      <c r="CJ18" s="302"/>
      <c r="CK18" s="302"/>
      <c r="CL18" s="302"/>
      <c r="CM18" s="302"/>
      <c r="CN18" s="302"/>
      <c r="CO18" s="303"/>
      <c r="CP18" s="301">
        <f t="shared" si="0"/>
        <v>-46.09375</v>
      </c>
      <c r="CQ18" s="302"/>
      <c r="CR18" s="302"/>
      <c r="CS18" s="302"/>
      <c r="CT18" s="302"/>
      <c r="CU18" s="302"/>
      <c r="CV18" s="303"/>
      <c r="CW18" s="301">
        <f t="shared" si="1"/>
        <v>-44.57831325301205</v>
      </c>
      <c r="CX18" s="302"/>
      <c r="CY18" s="302"/>
      <c r="CZ18" s="302"/>
      <c r="DA18" s="302"/>
      <c r="DB18" s="302"/>
      <c r="DC18" s="303"/>
      <c r="DD18" s="294">
        <f>DD7+DD15+DD16+DD17</f>
        <v>296.5</v>
      </c>
      <c r="DE18" s="295"/>
      <c r="DF18" s="295"/>
      <c r="DG18" s="295"/>
      <c r="DH18" s="295"/>
      <c r="DI18" s="295"/>
      <c r="DJ18" s="295"/>
      <c r="DK18" s="295"/>
      <c r="DL18" s="296"/>
      <c r="DM18" s="294">
        <f>DM17+DM16+DM15+DM7</f>
        <v>303.35</v>
      </c>
      <c r="DN18" s="295"/>
      <c r="DO18" s="295"/>
      <c r="DP18" s="295"/>
      <c r="DQ18" s="295"/>
      <c r="DR18" s="295"/>
      <c r="DS18" s="296"/>
      <c r="DT18" s="301">
        <f>DM18/DD18*100-100</f>
        <v>2.310286677908934</v>
      </c>
      <c r="DU18" s="302"/>
      <c r="DV18" s="302"/>
      <c r="DW18" s="302"/>
      <c r="DX18" s="302"/>
      <c r="DY18" s="302"/>
      <c r="DZ18" s="303"/>
      <c r="EA18" s="358">
        <v>28817.3</v>
      </c>
      <c r="EB18" s="362"/>
      <c r="EC18" s="362"/>
      <c r="ED18" s="362"/>
      <c r="EE18" s="362"/>
      <c r="EF18" s="362"/>
      <c r="EG18" s="362"/>
      <c r="EH18" s="362"/>
      <c r="EI18" s="363"/>
      <c r="EJ18" s="358">
        <v>32415.7</v>
      </c>
      <c r="EK18" s="362"/>
      <c r="EL18" s="362"/>
      <c r="EM18" s="362"/>
      <c r="EN18" s="362"/>
      <c r="EO18" s="362"/>
      <c r="EP18" s="363"/>
      <c r="EQ18" s="301">
        <f>EJ18/EA18*100-100</f>
        <v>12.486943606791769</v>
      </c>
      <c r="ER18" s="302"/>
      <c r="ES18" s="302"/>
      <c r="ET18" s="302"/>
      <c r="EU18" s="302"/>
      <c r="EV18" s="302"/>
      <c r="EW18" s="303"/>
      <c r="EX18" s="355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7"/>
    </row>
    <row r="19" spans="1:166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</row>
    <row r="20" spans="1:166" ht="12.75">
      <c r="A20" s="368" t="s">
        <v>7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</row>
    <row r="21" spans="1:166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</row>
    <row r="22" spans="1:166" ht="12.75">
      <c r="A22" s="367" t="s">
        <v>268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</row>
    <row r="23" spans="1:166" ht="12.75">
      <c r="A23" s="367" t="s">
        <v>609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J23" s="367"/>
      <c r="EK23" s="367"/>
      <c r="EL23" s="367"/>
      <c r="EM23" s="367"/>
      <c r="EN23" s="367"/>
      <c r="EO23" s="367"/>
      <c r="EP23" s="367"/>
      <c r="EQ23" s="367"/>
      <c r="ER23" s="367"/>
      <c r="ES23" s="367"/>
      <c r="ET23" s="367"/>
      <c r="EU23" s="367"/>
      <c r="EV23" s="367"/>
      <c r="EW23" s="367"/>
      <c r="EX23" s="367"/>
      <c r="EY23" s="367"/>
      <c r="EZ23" s="367"/>
      <c r="FA23" s="367"/>
      <c r="FB23" s="367"/>
      <c r="FC23" s="367"/>
      <c r="FD23" s="367"/>
      <c r="FE23" s="367"/>
      <c r="FF23" s="367"/>
      <c r="FG23" s="367"/>
      <c r="FH23" s="367"/>
      <c r="FI23" s="367"/>
      <c r="FJ23" s="367"/>
    </row>
    <row r="24" spans="1:166" ht="12.75">
      <c r="A24" s="367" t="s">
        <v>269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367"/>
      <c r="EV24" s="367"/>
      <c r="EW24" s="367"/>
      <c r="EX24" s="367"/>
      <c r="EY24" s="367"/>
      <c r="EZ24" s="367"/>
      <c r="FA24" s="367"/>
      <c r="FB24" s="367"/>
      <c r="FC24" s="367"/>
      <c r="FD24" s="367"/>
      <c r="FE24" s="367"/>
      <c r="FF24" s="367"/>
      <c r="FG24" s="367"/>
      <c r="FH24" s="367"/>
      <c r="FI24" s="367"/>
      <c r="FJ24" s="367"/>
    </row>
    <row r="25" spans="1:166" ht="12.75">
      <c r="A25" s="367" t="s">
        <v>270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</row>
    <row r="26" spans="1:166" ht="12.75">
      <c r="A26" s="367" t="s">
        <v>786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67"/>
      <c r="EK26" s="367"/>
      <c r="EL26" s="367"/>
      <c r="EM26" s="367"/>
      <c r="EN26" s="367"/>
      <c r="EO26" s="367"/>
      <c r="EP26" s="367"/>
      <c r="EQ26" s="367"/>
      <c r="ER26" s="367"/>
      <c r="ES26" s="367"/>
      <c r="ET26" s="367"/>
      <c r="EU26" s="367"/>
      <c r="EV26" s="367"/>
      <c r="EW26" s="367"/>
      <c r="EX26" s="367"/>
      <c r="EY26" s="367"/>
      <c r="EZ26" s="367"/>
      <c r="FA26" s="367"/>
      <c r="FB26" s="367"/>
      <c r="FC26" s="367"/>
      <c r="FD26" s="367"/>
      <c r="FE26" s="367"/>
      <c r="FF26" s="367"/>
      <c r="FG26" s="367"/>
      <c r="FH26" s="367"/>
      <c r="FI26" s="367"/>
      <c r="FJ26" s="367"/>
    </row>
    <row r="27" spans="1:166" ht="12.75">
      <c r="A27" s="367" t="s">
        <v>787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67"/>
      <c r="EK27" s="367"/>
      <c r="EL27" s="367"/>
      <c r="EM27" s="367"/>
      <c r="EN27" s="367"/>
      <c r="EO27" s="367"/>
      <c r="EP27" s="367"/>
      <c r="EQ27" s="367"/>
      <c r="ER27" s="367"/>
      <c r="ES27" s="367"/>
      <c r="ET27" s="367"/>
      <c r="EU27" s="367"/>
      <c r="EV27" s="367"/>
      <c r="EW27" s="367"/>
      <c r="EX27" s="367"/>
      <c r="EY27" s="367"/>
      <c r="EZ27" s="367"/>
      <c r="FA27" s="367"/>
      <c r="FB27" s="367"/>
      <c r="FC27" s="367"/>
      <c r="FD27" s="367"/>
      <c r="FE27" s="367"/>
      <c r="FF27" s="367"/>
      <c r="FG27" s="367"/>
      <c r="FH27" s="367"/>
      <c r="FI27" s="367"/>
      <c r="FJ27" s="367"/>
    </row>
  </sheetData>
  <mergeCells count="294">
    <mergeCell ref="A27:FJ27"/>
    <mergeCell ref="A20:Q20"/>
    <mergeCell ref="X16:AD16"/>
    <mergeCell ref="AE16:AK16"/>
    <mergeCell ref="AL16:AR16"/>
    <mergeCell ref="AS16:AY16"/>
    <mergeCell ref="AZ16:BF16"/>
    <mergeCell ref="A22:FJ22"/>
    <mergeCell ref="A23:FJ23"/>
    <mergeCell ref="A24:FJ24"/>
    <mergeCell ref="A25:FJ25"/>
    <mergeCell ref="BG16:BM16"/>
    <mergeCell ref="BN16:BT16"/>
    <mergeCell ref="B16:W16"/>
    <mergeCell ref="EX18:FJ18"/>
    <mergeCell ref="CP18:CV18"/>
    <mergeCell ref="EX16:FJ16"/>
    <mergeCell ref="CW16:DC16"/>
    <mergeCell ref="EX17:FJ17"/>
    <mergeCell ref="DM16:DS16"/>
    <mergeCell ref="EQ16:EW16"/>
    <mergeCell ref="X18:AD18"/>
    <mergeCell ref="EA17:EI17"/>
    <mergeCell ref="EA18:EI18"/>
    <mergeCell ref="DM15:DS15"/>
    <mergeCell ref="DT15:DZ15"/>
    <mergeCell ref="EA15:EI15"/>
    <mergeCell ref="EJ15:EP15"/>
    <mergeCell ref="A26:FJ26"/>
    <mergeCell ref="BN18:BT18"/>
    <mergeCell ref="BU18:CA18"/>
    <mergeCell ref="CB18:CH18"/>
    <mergeCell ref="CI18:CO18"/>
    <mergeCell ref="EQ17:EW17"/>
    <mergeCell ref="EQ18:EW18"/>
    <mergeCell ref="DT16:DZ16"/>
    <mergeCell ref="EA16:EI16"/>
    <mergeCell ref="EJ16:EP16"/>
    <mergeCell ref="BU16:CA16"/>
    <mergeCell ref="CB16:CH16"/>
    <mergeCell ref="DM17:DS17"/>
    <mergeCell ref="DT17:DZ17"/>
    <mergeCell ref="CP17:CV17"/>
    <mergeCell ref="CW17:DC17"/>
    <mergeCell ref="CW18:DC18"/>
    <mergeCell ref="DD18:DL18"/>
    <mergeCell ref="DM18:DS18"/>
    <mergeCell ref="DT18:DZ18"/>
    <mergeCell ref="EJ17:EP17"/>
    <mergeCell ref="EJ18:EP18"/>
    <mergeCell ref="EX15:FJ15"/>
    <mergeCell ref="B17:W17"/>
    <mergeCell ref="X17:AD17"/>
    <mergeCell ref="AE17:AK17"/>
    <mergeCell ref="AL17:AR17"/>
    <mergeCell ref="AS17:AY17"/>
    <mergeCell ref="AZ17:BF17"/>
    <mergeCell ref="BG17:BM17"/>
    <mergeCell ref="CP15:CV15"/>
    <mergeCell ref="CW15:DC15"/>
    <mergeCell ref="B15:W15"/>
    <mergeCell ref="X15:AD15"/>
    <mergeCell ref="AE15:AK15"/>
    <mergeCell ref="AL15:AR15"/>
    <mergeCell ref="AS15:AY15"/>
    <mergeCell ref="AZ15:BF15"/>
    <mergeCell ref="BG15:BM15"/>
    <mergeCell ref="CB17:CH17"/>
    <mergeCell ref="CI17:CO17"/>
    <mergeCell ref="EQ15:EW15"/>
    <mergeCell ref="BN15:BT15"/>
    <mergeCell ref="BU15:CA15"/>
    <mergeCell ref="CB15:CH15"/>
    <mergeCell ref="CI15:CO15"/>
    <mergeCell ref="BN13:BT13"/>
    <mergeCell ref="BN17:BT17"/>
    <mergeCell ref="BU17:CA17"/>
    <mergeCell ref="DD15:DL15"/>
    <mergeCell ref="DD17:DL17"/>
    <mergeCell ref="BU13:CA13"/>
    <mergeCell ref="CB13:CH13"/>
    <mergeCell ref="CI13:CO13"/>
    <mergeCell ref="CP13:CV13"/>
    <mergeCell ref="CW13:DC13"/>
    <mergeCell ref="CI16:CO16"/>
    <mergeCell ref="CP16:CV16"/>
    <mergeCell ref="CP14:CV14"/>
    <mergeCell ref="CW14:DC14"/>
    <mergeCell ref="DD16:DL16"/>
    <mergeCell ref="EX14:FJ14"/>
    <mergeCell ref="DD14:DL14"/>
    <mergeCell ref="DM14:DS14"/>
    <mergeCell ref="DT14:DZ14"/>
    <mergeCell ref="EA14:EI14"/>
    <mergeCell ref="EX13:FJ13"/>
    <mergeCell ref="DD13:DL13"/>
    <mergeCell ref="EQ14:EW14"/>
    <mergeCell ref="EQ13:EW13"/>
    <mergeCell ref="EJ13:EP13"/>
    <mergeCell ref="DM13:DS13"/>
    <mergeCell ref="DT13:DZ13"/>
    <mergeCell ref="EA13:EI13"/>
    <mergeCell ref="EJ14:EP14"/>
    <mergeCell ref="EJ11:EP11"/>
    <mergeCell ref="EQ11:EW11"/>
    <mergeCell ref="EX11:FJ11"/>
    <mergeCell ref="DD11:DL11"/>
    <mergeCell ref="DM11:DS11"/>
    <mergeCell ref="BG12:BM12"/>
    <mergeCell ref="BN12:BT12"/>
    <mergeCell ref="BU12:CA12"/>
    <mergeCell ref="CB12:CH12"/>
    <mergeCell ref="CI12:CO12"/>
    <mergeCell ref="CP12:CV12"/>
    <mergeCell ref="EX12:FJ12"/>
    <mergeCell ref="DD12:DL12"/>
    <mergeCell ref="DM12:DS12"/>
    <mergeCell ref="DT12:DZ12"/>
    <mergeCell ref="EQ12:EW12"/>
    <mergeCell ref="EA12:EI12"/>
    <mergeCell ref="EJ12:EP12"/>
    <mergeCell ref="CB10:CH10"/>
    <mergeCell ref="CI10:CO10"/>
    <mergeCell ref="CP10:CV10"/>
    <mergeCell ref="CW10:DC10"/>
    <mergeCell ref="DT11:DZ11"/>
    <mergeCell ref="EA11:EI11"/>
    <mergeCell ref="B14:W14"/>
    <mergeCell ref="X14:AD14"/>
    <mergeCell ref="AE14:AK14"/>
    <mergeCell ref="AL14:AR14"/>
    <mergeCell ref="AS14:AY14"/>
    <mergeCell ref="CB11:CH11"/>
    <mergeCell ref="CI11:CO11"/>
    <mergeCell ref="CP11:CV11"/>
    <mergeCell ref="CW11:DC11"/>
    <mergeCell ref="CW12:DC12"/>
    <mergeCell ref="AZ14:BF14"/>
    <mergeCell ref="BG14:BM14"/>
    <mergeCell ref="BN14:BT14"/>
    <mergeCell ref="BU14:CA14"/>
    <mergeCell ref="CB14:CH14"/>
    <mergeCell ref="CI14:CO14"/>
    <mergeCell ref="B12:W12"/>
    <mergeCell ref="X12:AD12"/>
    <mergeCell ref="AZ9:BF9"/>
    <mergeCell ref="BG9:BM9"/>
    <mergeCell ref="BN9:BT9"/>
    <mergeCell ref="BU9:CA9"/>
    <mergeCell ref="CB9:CH9"/>
    <mergeCell ref="CI9:CO9"/>
    <mergeCell ref="EX10:FJ10"/>
    <mergeCell ref="B11:W11"/>
    <mergeCell ref="X11:AD11"/>
    <mergeCell ref="AE11:AK11"/>
    <mergeCell ref="AL11:AR11"/>
    <mergeCell ref="AS11:AY11"/>
    <mergeCell ref="AZ11:BF11"/>
    <mergeCell ref="BG11:BM11"/>
    <mergeCell ref="BN11:BT11"/>
    <mergeCell ref="BU11:CA11"/>
    <mergeCell ref="DD10:DL10"/>
    <mergeCell ref="DM10:DS10"/>
    <mergeCell ref="DT10:DZ10"/>
    <mergeCell ref="EA10:EI10"/>
    <mergeCell ref="EJ10:EP10"/>
    <mergeCell ref="EQ10:EW10"/>
    <mergeCell ref="BN10:BT10"/>
    <mergeCell ref="BU10:CA10"/>
    <mergeCell ref="DT8:DZ8"/>
    <mergeCell ref="EA8:EI8"/>
    <mergeCell ref="EJ8:EP8"/>
    <mergeCell ref="EQ8:EW8"/>
    <mergeCell ref="EX8:FJ8"/>
    <mergeCell ref="B9:W9"/>
    <mergeCell ref="X9:AD9"/>
    <mergeCell ref="AE9:AK9"/>
    <mergeCell ref="AL9:AR9"/>
    <mergeCell ref="AS9:AY9"/>
    <mergeCell ref="CB8:CH8"/>
    <mergeCell ref="CI8:CO8"/>
    <mergeCell ref="CP8:CV8"/>
    <mergeCell ref="CW8:DC8"/>
    <mergeCell ref="DD8:DL8"/>
    <mergeCell ref="DM8:DS8"/>
    <mergeCell ref="EJ9:EP9"/>
    <mergeCell ref="EQ9:EW9"/>
    <mergeCell ref="EX9:FJ9"/>
    <mergeCell ref="DD9:DL9"/>
    <mergeCell ref="DM9:DS9"/>
    <mergeCell ref="DT9:DZ9"/>
    <mergeCell ref="EA9:EI9"/>
    <mergeCell ref="B8:W8"/>
    <mergeCell ref="CB6:CH6"/>
    <mergeCell ref="CI6:CO6"/>
    <mergeCell ref="EX7:FJ7"/>
    <mergeCell ref="DD7:DL7"/>
    <mergeCell ref="A6:W6"/>
    <mergeCell ref="AL6:AR6"/>
    <mergeCell ref="AS6:AY6"/>
    <mergeCell ref="DM7:DS7"/>
    <mergeCell ref="DT7:DZ7"/>
    <mergeCell ref="EA7:EI7"/>
    <mergeCell ref="EJ7:EP7"/>
    <mergeCell ref="EQ7:EW7"/>
    <mergeCell ref="BN7:BT7"/>
    <mergeCell ref="BU7:CA7"/>
    <mergeCell ref="CB7:CH7"/>
    <mergeCell ref="CI7:CO7"/>
    <mergeCell ref="CP7:CV7"/>
    <mergeCell ref="CW7:DC7"/>
    <mergeCell ref="EQ6:EW6"/>
    <mergeCell ref="AE5:AK5"/>
    <mergeCell ref="AL5:AR5"/>
    <mergeCell ref="AS5:AY5"/>
    <mergeCell ref="AZ5:BF5"/>
    <mergeCell ref="BG5:BM5"/>
    <mergeCell ref="BN5:BT5"/>
    <mergeCell ref="EX6:FJ6"/>
    <mergeCell ref="B7:W7"/>
    <mergeCell ref="X7:AD7"/>
    <mergeCell ref="AE7:AK7"/>
    <mergeCell ref="AL7:AR7"/>
    <mergeCell ref="AS7:AY7"/>
    <mergeCell ref="AZ7:BF7"/>
    <mergeCell ref="BG7:BM7"/>
    <mergeCell ref="CP6:CV6"/>
    <mergeCell ref="CW6:DC6"/>
    <mergeCell ref="DD6:DL6"/>
    <mergeCell ref="DM6:DS6"/>
    <mergeCell ref="DT6:DZ6"/>
    <mergeCell ref="EA6:EI6"/>
    <mergeCell ref="AZ6:BF6"/>
    <mergeCell ref="BG6:BM6"/>
    <mergeCell ref="BN6:BT6"/>
    <mergeCell ref="BU6:CA6"/>
    <mergeCell ref="DT5:DZ5"/>
    <mergeCell ref="EA5:EI5"/>
    <mergeCell ref="EJ5:EP5"/>
    <mergeCell ref="EQ5:EW5"/>
    <mergeCell ref="CW5:DC5"/>
    <mergeCell ref="DD5:DL5"/>
    <mergeCell ref="BU5:CA5"/>
    <mergeCell ref="CB5:CH5"/>
    <mergeCell ref="CI5:CO5"/>
    <mergeCell ref="CP5:CV5"/>
    <mergeCell ref="CP9:CV9"/>
    <mergeCell ref="CW9:DC9"/>
    <mergeCell ref="A3:W5"/>
    <mergeCell ref="X3:AR4"/>
    <mergeCell ref="AS3:DC3"/>
    <mergeCell ref="DD3:DZ4"/>
    <mergeCell ref="EA3:EW4"/>
    <mergeCell ref="EX3:FJ5"/>
    <mergeCell ref="AS4:BM4"/>
    <mergeCell ref="X8:AD8"/>
    <mergeCell ref="AE8:AK8"/>
    <mergeCell ref="AL8:AR8"/>
    <mergeCell ref="AS8:AY8"/>
    <mergeCell ref="AZ8:BF8"/>
    <mergeCell ref="BG8:BM8"/>
    <mergeCell ref="BN8:BT8"/>
    <mergeCell ref="BU8:CA8"/>
    <mergeCell ref="EJ6:EP6"/>
    <mergeCell ref="X6:AD6"/>
    <mergeCell ref="AE6:AK6"/>
    <mergeCell ref="BN4:CH4"/>
    <mergeCell ref="CI4:DC4"/>
    <mergeCell ref="X5:AD5"/>
    <mergeCell ref="DM5:DS5"/>
    <mergeCell ref="AE18:AK18"/>
    <mergeCell ref="AL18:AR18"/>
    <mergeCell ref="B10:W10"/>
    <mergeCell ref="X10:AD10"/>
    <mergeCell ref="AE10:AK10"/>
    <mergeCell ref="AL10:AR10"/>
    <mergeCell ref="AS10:AY10"/>
    <mergeCell ref="AZ10:BF10"/>
    <mergeCell ref="BG10:BM10"/>
    <mergeCell ref="AE12:AK12"/>
    <mergeCell ref="AL12:AR12"/>
    <mergeCell ref="AS12:AY12"/>
    <mergeCell ref="AZ12:BF12"/>
    <mergeCell ref="B13:W13"/>
    <mergeCell ref="X13:AD13"/>
    <mergeCell ref="AS18:AY18"/>
    <mergeCell ref="AZ18:BF18"/>
    <mergeCell ref="BG18:BM18"/>
    <mergeCell ref="AE13:AK13"/>
    <mergeCell ref="AL13:AR13"/>
    <mergeCell ref="AS13:AY13"/>
    <mergeCell ref="AZ13:BF13"/>
    <mergeCell ref="BG13:BM13"/>
    <mergeCell ref="B18:W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31"/>
  <sheetViews>
    <sheetView view="pageBreakPreview" zoomScale="60" workbookViewId="0" topLeftCell="A1">
      <selection activeCell="BA83" sqref="BA83:BT83"/>
    </sheetView>
  </sheetViews>
  <sheetFormatPr defaultColWidth="8.875" defaultRowHeight="12.75"/>
  <cols>
    <col min="1" max="1" width="5.00390625" style="2" customWidth="1"/>
    <col min="2" max="6" width="1.12109375" style="2" customWidth="1"/>
    <col min="7" max="7" width="0.875" style="2" hidden="1" customWidth="1"/>
    <col min="8" max="13" width="0.875" style="2" customWidth="1"/>
    <col min="14" max="14" width="1.37890625" style="2" customWidth="1"/>
    <col min="15" max="23" width="0.875" style="2" customWidth="1"/>
    <col min="24" max="24" width="1.75390625" style="2" customWidth="1"/>
    <col min="25" max="47" width="0.875" style="2" customWidth="1"/>
    <col min="48" max="48" width="5.75390625" style="2" customWidth="1"/>
    <col min="49" max="51" width="0.875" style="2" customWidth="1"/>
    <col min="52" max="52" width="3.375" style="2" customWidth="1"/>
    <col min="53" max="82" width="0.875" style="2" customWidth="1"/>
    <col min="83" max="83" width="5.125" style="2" customWidth="1"/>
    <col min="84" max="95" width="0.875" style="2" customWidth="1"/>
    <col min="96" max="96" width="3.75390625" style="2" customWidth="1"/>
    <col min="97" max="104" width="0.875" style="2" customWidth="1"/>
    <col min="105" max="105" width="3.00390625" style="2" customWidth="1"/>
    <col min="106" max="107" width="0.875" style="2" customWidth="1"/>
    <col min="108" max="108" width="6.625" style="2" customWidth="1"/>
    <col min="109" max="16384" width="8.875" style="2" customWidth="1"/>
  </cols>
  <sheetData>
    <row r="1" spans="1:108" s="70" customFormat="1" ht="12.75">
      <c r="A1" s="558" t="s">
        <v>123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/>
      <c r="BP1" s="558"/>
      <c r="BQ1" s="558"/>
      <c r="BR1" s="558"/>
      <c r="BS1" s="558"/>
      <c r="BT1" s="558"/>
      <c r="BU1" s="558"/>
      <c r="BV1" s="558"/>
      <c r="BW1" s="558"/>
      <c r="BX1" s="558"/>
      <c r="BY1" s="558"/>
      <c r="BZ1" s="558"/>
      <c r="CA1" s="558"/>
      <c r="CB1" s="558"/>
      <c r="CC1" s="558"/>
      <c r="CD1" s="558"/>
      <c r="CE1" s="558"/>
      <c r="CF1" s="558"/>
      <c r="CG1" s="558"/>
      <c r="CH1" s="558"/>
      <c r="CI1" s="558"/>
      <c r="CJ1" s="558"/>
      <c r="CK1" s="558"/>
      <c r="CL1" s="558"/>
      <c r="CM1" s="558"/>
      <c r="CN1" s="558"/>
      <c r="CO1" s="558"/>
      <c r="CP1" s="558"/>
      <c r="CQ1" s="558"/>
      <c r="CR1" s="558"/>
      <c r="CS1" s="558"/>
      <c r="CT1" s="558"/>
      <c r="CU1" s="558"/>
      <c r="CV1" s="558"/>
      <c r="CW1" s="558"/>
      <c r="CX1" s="558"/>
      <c r="CY1" s="558"/>
      <c r="CZ1" s="558"/>
      <c r="DA1" s="558"/>
      <c r="DB1" s="558"/>
      <c r="DC1" s="558"/>
      <c r="DD1" s="558"/>
    </row>
    <row r="2" spans="1:108" s="70" customFormat="1" ht="12.75">
      <c r="A2" s="71"/>
      <c r="B2" s="71"/>
      <c r="C2" s="71"/>
      <c r="D2" s="71"/>
      <c r="E2" s="71"/>
      <c r="F2" s="71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1:108" s="70" customFormat="1" ht="39" customHeight="1">
      <c r="A3" s="76" t="s">
        <v>105</v>
      </c>
      <c r="B3" s="452" t="s">
        <v>0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4"/>
      <c r="BA3" s="452" t="s">
        <v>199</v>
      </c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53"/>
      <c r="BO3" s="453"/>
      <c r="BP3" s="453"/>
      <c r="BQ3" s="453"/>
      <c r="BR3" s="453"/>
      <c r="BS3" s="453"/>
      <c r="BT3" s="454"/>
      <c r="BU3" s="453" t="s">
        <v>200</v>
      </c>
      <c r="BV3" s="453"/>
      <c r="BW3" s="453"/>
      <c r="BX3" s="453"/>
      <c r="BY3" s="453"/>
      <c r="BZ3" s="453"/>
      <c r="CA3" s="453"/>
      <c r="CB3" s="453"/>
      <c r="CC3" s="453"/>
      <c r="CD3" s="453"/>
      <c r="CE3" s="453"/>
      <c r="CF3" s="453"/>
      <c r="CG3" s="453"/>
      <c r="CH3" s="453"/>
      <c r="CI3" s="453"/>
      <c r="CJ3" s="453"/>
      <c r="CK3" s="453"/>
      <c r="CL3" s="453"/>
      <c r="CM3" s="453"/>
      <c r="CN3" s="454"/>
      <c r="CO3" s="452" t="s">
        <v>201</v>
      </c>
      <c r="CP3" s="453"/>
      <c r="CQ3" s="453"/>
      <c r="CR3" s="453"/>
      <c r="CS3" s="453"/>
      <c r="CT3" s="453"/>
      <c r="CU3" s="453"/>
      <c r="CV3" s="453"/>
      <c r="CW3" s="453"/>
      <c r="CX3" s="453"/>
      <c r="CY3" s="453"/>
      <c r="CZ3" s="453"/>
      <c r="DA3" s="453"/>
      <c r="DB3" s="453"/>
      <c r="DC3" s="453"/>
      <c r="DD3" s="454"/>
    </row>
    <row r="4" spans="1:108" s="77" customFormat="1" ht="39.75" customHeight="1">
      <c r="A4" s="63" t="s">
        <v>33</v>
      </c>
      <c r="B4" s="449" t="s">
        <v>198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1"/>
      <c r="BA4" s="550">
        <f>BA5+BA6</f>
        <v>145563667.46</v>
      </c>
      <c r="BB4" s="550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1"/>
      <c r="BU4" s="441">
        <f>BU5+BU6</f>
        <v>161066001.08</v>
      </c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2"/>
      <c r="CO4" s="552">
        <f>BU4/BA4*100-100</f>
        <v>10.649864688425723</v>
      </c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53"/>
      <c r="DA4" s="553"/>
      <c r="DB4" s="553"/>
      <c r="DC4" s="553"/>
      <c r="DD4" s="554"/>
    </row>
    <row r="5" spans="1:108" s="77" customFormat="1" ht="54.75" customHeight="1">
      <c r="A5" s="63" t="s">
        <v>109</v>
      </c>
      <c r="B5" s="449" t="s">
        <v>196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1"/>
      <c r="BA5" s="550">
        <v>13011524.41</v>
      </c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550"/>
      <c r="BM5" s="550"/>
      <c r="BN5" s="550"/>
      <c r="BO5" s="550"/>
      <c r="BP5" s="550"/>
      <c r="BQ5" s="550"/>
      <c r="BR5" s="550"/>
      <c r="BS5" s="550"/>
      <c r="BT5" s="551"/>
      <c r="BU5" s="550">
        <v>13379363.68</v>
      </c>
      <c r="BV5" s="550"/>
      <c r="BW5" s="550"/>
      <c r="BX5" s="550"/>
      <c r="BY5" s="550"/>
      <c r="BZ5" s="550"/>
      <c r="CA5" s="550"/>
      <c r="CB5" s="550"/>
      <c r="CC5" s="550"/>
      <c r="CD5" s="550"/>
      <c r="CE5" s="550"/>
      <c r="CF5" s="550"/>
      <c r="CG5" s="550"/>
      <c r="CH5" s="550"/>
      <c r="CI5" s="550"/>
      <c r="CJ5" s="550"/>
      <c r="CK5" s="550"/>
      <c r="CL5" s="550"/>
      <c r="CM5" s="550"/>
      <c r="CN5" s="551"/>
      <c r="CO5" s="552">
        <f aca="true" t="shared" si="0" ref="CO5:CO6">BU5/BA5*100-100</f>
        <v>2.827026706550214</v>
      </c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4"/>
    </row>
    <row r="6" spans="1:108" s="77" customFormat="1" ht="31.9" customHeight="1">
      <c r="A6" s="63" t="s">
        <v>110</v>
      </c>
      <c r="B6" s="449" t="s">
        <v>197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1"/>
      <c r="BA6" s="550">
        <f>125400228.59+7151914.46</f>
        <v>132552143.05</v>
      </c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1"/>
      <c r="BU6" s="441">
        <f>12369531.67+135155934.08+140000+19668.91+1502.74</f>
        <v>147686637.4</v>
      </c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2"/>
      <c r="CO6" s="552">
        <f t="shared" si="0"/>
        <v>11.417766625086642</v>
      </c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53"/>
      <c r="DA6" s="553"/>
      <c r="DB6" s="553"/>
      <c r="DC6" s="553"/>
      <c r="DD6" s="554"/>
    </row>
    <row r="7" spans="1:108" s="77" customFormat="1" ht="25.5" customHeight="1">
      <c r="A7" s="63" t="s">
        <v>170</v>
      </c>
      <c r="B7" s="449" t="s">
        <v>89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1"/>
      <c r="BA7" s="555">
        <v>0</v>
      </c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6"/>
      <c r="BP7" s="556"/>
      <c r="BQ7" s="556"/>
      <c r="BR7" s="556"/>
      <c r="BS7" s="556"/>
      <c r="BT7" s="557"/>
      <c r="BU7" s="555">
        <v>0</v>
      </c>
      <c r="BV7" s="556"/>
      <c r="BW7" s="556"/>
      <c r="BX7" s="556"/>
      <c r="BY7" s="556"/>
      <c r="BZ7" s="556"/>
      <c r="CA7" s="556"/>
      <c r="CB7" s="556"/>
      <c r="CC7" s="556"/>
      <c r="CD7" s="556"/>
      <c r="CE7" s="556"/>
      <c r="CF7" s="556"/>
      <c r="CG7" s="556"/>
      <c r="CH7" s="556"/>
      <c r="CI7" s="556"/>
      <c r="CJ7" s="556"/>
      <c r="CK7" s="556"/>
      <c r="CL7" s="556"/>
      <c r="CM7" s="556"/>
      <c r="CN7" s="557"/>
      <c r="CO7" s="493" t="s">
        <v>12</v>
      </c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  <c r="DB7" s="494"/>
      <c r="DC7" s="494"/>
      <c r="DD7" s="495"/>
    </row>
    <row r="8" spans="1:108" s="77" customFormat="1" ht="9.75" customHeight="1">
      <c r="A8" s="78"/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1:108" s="70" customFormat="1" ht="12.75">
      <c r="A9" s="83" t="s">
        <v>124</v>
      </c>
      <c r="B9" s="84"/>
      <c r="C9" s="84"/>
      <c r="D9" s="84"/>
      <c r="E9" s="84"/>
      <c r="F9" s="84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70" customFormat="1" ht="9" customHeight="1">
      <c r="A10" s="83"/>
      <c r="B10" s="84"/>
      <c r="C10" s="84"/>
      <c r="D10" s="84"/>
      <c r="E10" s="84"/>
      <c r="F10" s="84"/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1:108" s="70" customFormat="1" ht="12.75">
      <c r="A11" s="83" t="s">
        <v>129</v>
      </c>
      <c r="B11" s="84"/>
      <c r="C11" s="84"/>
      <c r="D11" s="84"/>
      <c r="E11" s="84"/>
      <c r="F11" s="84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s="70" customFormat="1" ht="12.75">
      <c r="A12" s="83" t="s">
        <v>806</v>
      </c>
      <c r="B12" s="84"/>
      <c r="C12" s="84"/>
      <c r="D12" s="84"/>
      <c r="E12" s="84"/>
      <c r="F12" s="84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</row>
    <row r="13" spans="1:108" s="70" customFormat="1" ht="12.75">
      <c r="A13" s="83"/>
      <c r="B13" s="84"/>
      <c r="C13" s="84"/>
      <c r="D13" s="84"/>
      <c r="E13" s="84"/>
      <c r="F13" s="84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</row>
    <row r="14" spans="1:108" s="70" customFormat="1" ht="12.75">
      <c r="A14" s="83" t="s">
        <v>128</v>
      </c>
      <c r="B14" s="84"/>
      <c r="C14" s="84"/>
      <c r="D14" s="84"/>
      <c r="E14" s="84"/>
      <c r="F14" s="84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</row>
    <row r="15" spans="1:108" s="70" customFormat="1" ht="12.75">
      <c r="A15" s="83"/>
      <c r="B15" s="84"/>
      <c r="C15" s="84"/>
      <c r="D15" s="84"/>
      <c r="E15" s="84"/>
      <c r="F15" s="84"/>
      <c r="G15" s="85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</row>
    <row r="16" spans="1:108" s="149" customFormat="1" ht="39.75" customHeight="1">
      <c r="A16" s="91" t="s">
        <v>105</v>
      </c>
      <c r="B16" s="417" t="s">
        <v>119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9"/>
      <c r="BA16" s="417" t="s">
        <v>6</v>
      </c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9"/>
      <c r="BU16" s="418" t="s">
        <v>106</v>
      </c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9"/>
      <c r="CO16" s="417" t="s">
        <v>201</v>
      </c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9"/>
    </row>
    <row r="17" spans="1:108" s="149" customFormat="1" ht="12.75">
      <c r="A17" s="547" t="s">
        <v>300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8"/>
      <c r="BD17" s="548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8"/>
      <c r="CD17" s="548"/>
      <c r="CE17" s="548"/>
      <c r="CF17" s="548"/>
      <c r="CG17" s="548"/>
      <c r="CH17" s="548"/>
      <c r="CI17" s="548"/>
      <c r="CJ17" s="548"/>
      <c r="CK17" s="548"/>
      <c r="CL17" s="548"/>
      <c r="CM17" s="548"/>
      <c r="CN17" s="548"/>
      <c r="CO17" s="548"/>
      <c r="CP17" s="548"/>
      <c r="CQ17" s="548"/>
      <c r="CR17" s="548"/>
      <c r="CS17" s="548"/>
      <c r="CT17" s="548"/>
      <c r="CU17" s="548"/>
      <c r="CV17" s="548"/>
      <c r="CW17" s="548"/>
      <c r="CX17" s="548"/>
      <c r="CY17" s="548"/>
      <c r="CZ17" s="548"/>
      <c r="DA17" s="548"/>
      <c r="DB17" s="548"/>
      <c r="DC17" s="548"/>
      <c r="DD17" s="549"/>
    </row>
    <row r="18" spans="1:108" s="149" customFormat="1" ht="19.9" customHeight="1">
      <c r="A18" s="89" t="s">
        <v>167</v>
      </c>
      <c r="B18" s="429" t="s">
        <v>301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1"/>
      <c r="BA18" s="358">
        <v>289.93</v>
      </c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3"/>
      <c r="BU18" s="358">
        <v>289.93</v>
      </c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3"/>
      <c r="CO18" s="426">
        <f aca="true" t="shared" si="1" ref="CO18:CO74">BU18/BA18*100-100</f>
        <v>0</v>
      </c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8"/>
    </row>
    <row r="19" spans="1:108" s="149" customFormat="1" ht="19.9" customHeight="1">
      <c r="A19" s="89" t="s">
        <v>169</v>
      </c>
      <c r="B19" s="429" t="s">
        <v>615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1"/>
      <c r="BA19" s="358">
        <v>46.39</v>
      </c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3"/>
      <c r="BU19" s="358">
        <v>46.39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3"/>
      <c r="CO19" s="426">
        <f t="shared" si="1"/>
        <v>0</v>
      </c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8"/>
    </row>
    <row r="20" spans="1:108" s="149" customFormat="1" ht="19.9" customHeight="1">
      <c r="A20" s="91" t="s">
        <v>170</v>
      </c>
      <c r="B20" s="429" t="s">
        <v>642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1"/>
      <c r="BA20" s="420">
        <v>434.9</v>
      </c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2"/>
      <c r="BU20" s="420">
        <v>434.9</v>
      </c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2"/>
      <c r="CO20" s="426">
        <f t="shared" si="1"/>
        <v>0</v>
      </c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8"/>
    </row>
    <row r="21" spans="1:108" s="149" customFormat="1" ht="98.45" customHeight="1">
      <c r="A21" s="91" t="s">
        <v>302</v>
      </c>
      <c r="B21" s="429" t="s">
        <v>623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1"/>
      <c r="BA21" s="420">
        <v>95.68</v>
      </c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2"/>
      <c r="BU21" s="420">
        <v>95.68</v>
      </c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2"/>
      <c r="CO21" s="426">
        <f t="shared" si="1"/>
        <v>0</v>
      </c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8"/>
    </row>
    <row r="22" spans="1:108" s="149" customFormat="1" ht="19.9" customHeight="1">
      <c r="A22" s="91" t="s">
        <v>303</v>
      </c>
      <c r="B22" s="429" t="s">
        <v>628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1"/>
      <c r="BA22" s="358">
        <v>46.39</v>
      </c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3"/>
      <c r="BU22" s="358">
        <v>46.39</v>
      </c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3"/>
      <c r="CO22" s="426">
        <f t="shared" si="1"/>
        <v>0</v>
      </c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8"/>
    </row>
    <row r="23" spans="1:108" s="149" customFormat="1" ht="19.9" customHeight="1">
      <c r="A23" s="91" t="s">
        <v>304</v>
      </c>
      <c r="B23" s="429" t="s">
        <v>627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1"/>
      <c r="BA23" s="420">
        <v>46.39</v>
      </c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2"/>
      <c r="BU23" s="420">
        <v>46.39</v>
      </c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2"/>
      <c r="CO23" s="426">
        <f t="shared" si="1"/>
        <v>0</v>
      </c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8"/>
    </row>
    <row r="24" spans="1:108" s="149" customFormat="1" ht="30" customHeight="1">
      <c r="A24" s="91" t="s">
        <v>305</v>
      </c>
      <c r="B24" s="429" t="s">
        <v>648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1"/>
      <c r="BA24" s="420">
        <v>14.5</v>
      </c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2"/>
      <c r="BU24" s="420">
        <v>14.5</v>
      </c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2"/>
      <c r="CO24" s="426">
        <f t="shared" si="1"/>
        <v>0</v>
      </c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8"/>
    </row>
    <row r="25" spans="1:108" s="149" customFormat="1" ht="30" customHeight="1">
      <c r="A25" s="91" t="s">
        <v>306</v>
      </c>
      <c r="B25" s="429" t="s">
        <v>614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1"/>
      <c r="BA25" s="420">
        <v>46.39</v>
      </c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2"/>
      <c r="BU25" s="420">
        <v>46.39</v>
      </c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2"/>
      <c r="CO25" s="426">
        <f t="shared" si="1"/>
        <v>0</v>
      </c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8"/>
    </row>
    <row r="26" spans="1:108" s="149" customFormat="1" ht="30" customHeight="1">
      <c r="A26" s="91" t="s">
        <v>307</v>
      </c>
      <c r="B26" s="429" t="s">
        <v>618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1"/>
      <c r="BA26" s="358">
        <v>8.7</v>
      </c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3"/>
      <c r="BU26" s="358">
        <v>8.7</v>
      </c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3"/>
      <c r="CO26" s="426">
        <f t="shared" si="1"/>
        <v>0</v>
      </c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8"/>
    </row>
    <row r="27" spans="1:108" s="151" customFormat="1" ht="19.15" customHeight="1">
      <c r="A27" s="150" t="s">
        <v>308</v>
      </c>
      <c r="B27" s="429" t="s">
        <v>624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1"/>
      <c r="BA27" s="358">
        <v>5.8</v>
      </c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3"/>
      <c r="BU27" s="358">
        <v>5.8</v>
      </c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3"/>
      <c r="CO27" s="426">
        <f t="shared" si="1"/>
        <v>0</v>
      </c>
      <c r="CP27" s="427"/>
      <c r="CQ27" s="427"/>
      <c r="CR27" s="427"/>
      <c r="CS27" s="427"/>
      <c r="CT27" s="427"/>
      <c r="CU27" s="427"/>
      <c r="CV27" s="427"/>
      <c r="CW27" s="427"/>
      <c r="CX27" s="427"/>
      <c r="CY27" s="427"/>
      <c r="CZ27" s="427"/>
      <c r="DA27" s="427"/>
      <c r="DB27" s="427"/>
      <c r="DC27" s="427"/>
      <c r="DD27" s="428"/>
    </row>
    <row r="28" spans="1:108" s="149" customFormat="1" ht="28.9" customHeight="1">
      <c r="A28" s="91" t="s">
        <v>660</v>
      </c>
      <c r="B28" s="429" t="s">
        <v>625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1"/>
      <c r="BA28" s="358">
        <v>96.58</v>
      </c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3"/>
      <c r="BU28" s="358">
        <v>96.58</v>
      </c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3"/>
      <c r="CO28" s="426">
        <f t="shared" si="1"/>
        <v>0</v>
      </c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8"/>
    </row>
    <row r="29" spans="1:108" s="149" customFormat="1" ht="28.9" customHeight="1">
      <c r="A29" s="91" t="s">
        <v>310</v>
      </c>
      <c r="B29" s="429" t="s">
        <v>646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1"/>
      <c r="BA29" s="358">
        <v>159.46</v>
      </c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3"/>
      <c r="BU29" s="358">
        <v>159.46</v>
      </c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3"/>
      <c r="CO29" s="426">
        <f t="shared" si="1"/>
        <v>0</v>
      </c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7"/>
      <c r="DA29" s="427"/>
      <c r="DB29" s="427"/>
      <c r="DC29" s="427"/>
      <c r="DD29" s="428"/>
    </row>
    <row r="30" spans="1:108" s="149" customFormat="1" ht="66" customHeight="1">
      <c r="A30" s="89" t="s">
        <v>311</v>
      </c>
      <c r="B30" s="429" t="s">
        <v>309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1"/>
      <c r="BA30" s="358">
        <v>385.61</v>
      </c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3"/>
      <c r="BU30" s="358">
        <v>385.61</v>
      </c>
      <c r="BV30" s="362"/>
      <c r="BW30" s="362"/>
      <c r="BX30" s="362"/>
      <c r="BY30" s="362"/>
      <c r="BZ30" s="362"/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3"/>
      <c r="CO30" s="426">
        <f t="shared" si="1"/>
        <v>0</v>
      </c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27"/>
      <c r="DD30" s="428"/>
    </row>
    <row r="31" spans="1:108" s="149" customFormat="1" ht="42.6" customHeight="1">
      <c r="A31" s="89" t="s">
        <v>661</v>
      </c>
      <c r="B31" s="429" t="s">
        <v>626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1"/>
      <c r="BA31" s="358">
        <v>14.5</v>
      </c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3"/>
      <c r="BU31" s="358">
        <v>14.5</v>
      </c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3"/>
      <c r="CO31" s="426">
        <f t="shared" si="1"/>
        <v>0</v>
      </c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8"/>
    </row>
    <row r="32" spans="1:108" s="149" customFormat="1" ht="37.15" customHeight="1">
      <c r="A32" s="89" t="s">
        <v>662</v>
      </c>
      <c r="B32" s="429" t="s">
        <v>619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1"/>
      <c r="BA32" s="358">
        <v>23.19</v>
      </c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3"/>
      <c r="BU32" s="358">
        <v>23.19</v>
      </c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3"/>
      <c r="CO32" s="426">
        <f t="shared" si="1"/>
        <v>0</v>
      </c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7"/>
      <c r="DB32" s="427"/>
      <c r="DC32" s="427"/>
      <c r="DD32" s="428"/>
    </row>
    <row r="33" spans="1:108" s="144" customFormat="1" ht="39.6" customHeight="1">
      <c r="A33" s="89" t="s">
        <v>312</v>
      </c>
      <c r="B33" s="429" t="s">
        <v>313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1"/>
      <c r="BA33" s="358">
        <v>43.49</v>
      </c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3"/>
      <c r="BU33" s="358">
        <v>43.49</v>
      </c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3"/>
      <c r="CO33" s="426">
        <f t="shared" si="1"/>
        <v>0</v>
      </c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8"/>
    </row>
    <row r="34" spans="1:108" s="144" customFormat="1" ht="58.9" customHeight="1">
      <c r="A34" s="89" t="s">
        <v>314</v>
      </c>
      <c r="B34" s="429" t="s">
        <v>643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1"/>
      <c r="BA34" s="358">
        <v>46.39</v>
      </c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3"/>
      <c r="BU34" s="358">
        <v>46.39</v>
      </c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3"/>
      <c r="CO34" s="426">
        <f t="shared" si="1"/>
        <v>0</v>
      </c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8"/>
    </row>
    <row r="35" spans="1:108" s="144" customFormat="1" ht="31.9" customHeight="1">
      <c r="A35" s="89" t="s">
        <v>315</v>
      </c>
      <c r="B35" s="429" t="s">
        <v>644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1"/>
      <c r="BA35" s="358">
        <v>46.39</v>
      </c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3"/>
      <c r="BU35" s="358">
        <v>46.39</v>
      </c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3"/>
      <c r="CO35" s="426">
        <f t="shared" si="1"/>
        <v>0</v>
      </c>
      <c r="CP35" s="427"/>
      <c r="CQ35" s="427"/>
      <c r="CR35" s="427"/>
      <c r="CS35" s="427"/>
      <c r="CT35" s="427"/>
      <c r="CU35" s="427"/>
      <c r="CV35" s="427"/>
      <c r="CW35" s="427"/>
      <c r="CX35" s="427"/>
      <c r="CY35" s="427"/>
      <c r="CZ35" s="427"/>
      <c r="DA35" s="427"/>
      <c r="DB35" s="427"/>
      <c r="DC35" s="427"/>
      <c r="DD35" s="428"/>
    </row>
    <row r="36" spans="1:108" s="144" customFormat="1" ht="31.9" customHeight="1">
      <c r="A36" s="89" t="s">
        <v>316</v>
      </c>
      <c r="B36" s="429" t="s">
        <v>645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1"/>
      <c r="BA36" s="358">
        <v>46.39</v>
      </c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3"/>
      <c r="BU36" s="358">
        <v>46.39</v>
      </c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3"/>
      <c r="CO36" s="426">
        <f t="shared" si="1"/>
        <v>0</v>
      </c>
      <c r="CP36" s="427"/>
      <c r="CQ36" s="427"/>
      <c r="CR36" s="427"/>
      <c r="CS36" s="427"/>
      <c r="CT36" s="427"/>
      <c r="CU36" s="427"/>
      <c r="CV36" s="427"/>
      <c r="CW36" s="427"/>
      <c r="CX36" s="427"/>
      <c r="CY36" s="427"/>
      <c r="CZ36" s="427"/>
      <c r="DA36" s="427"/>
      <c r="DB36" s="427"/>
      <c r="DC36" s="427"/>
      <c r="DD36" s="428"/>
    </row>
    <row r="37" spans="1:108" s="144" customFormat="1" ht="28.9" customHeight="1">
      <c r="A37" s="89" t="s">
        <v>663</v>
      </c>
      <c r="B37" s="429" t="s">
        <v>617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1"/>
      <c r="BA37" s="358">
        <v>17.4</v>
      </c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3"/>
      <c r="BU37" s="358">
        <v>17.4</v>
      </c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3"/>
      <c r="CO37" s="426">
        <f t="shared" si="1"/>
        <v>0</v>
      </c>
      <c r="CP37" s="427"/>
      <c r="CQ37" s="427"/>
      <c r="CR37" s="427"/>
      <c r="CS37" s="427"/>
      <c r="CT37" s="427"/>
      <c r="CU37" s="427"/>
      <c r="CV37" s="427"/>
      <c r="CW37" s="427"/>
      <c r="CX37" s="427"/>
      <c r="CY37" s="427"/>
      <c r="CZ37" s="427"/>
      <c r="DA37" s="427"/>
      <c r="DB37" s="427"/>
      <c r="DC37" s="427"/>
      <c r="DD37" s="428"/>
    </row>
    <row r="38" spans="1:108" s="152" customFormat="1" ht="22.9" customHeight="1">
      <c r="A38" s="89" t="s">
        <v>664</v>
      </c>
      <c r="B38" s="429" t="s">
        <v>620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1"/>
      <c r="BA38" s="358">
        <v>23.19</v>
      </c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3"/>
      <c r="BU38" s="358">
        <v>23.19</v>
      </c>
      <c r="BV38" s="362"/>
      <c r="BW38" s="362"/>
      <c r="BX38" s="362"/>
      <c r="BY38" s="362"/>
      <c r="BZ38" s="362"/>
      <c r="CA38" s="362"/>
      <c r="CB38" s="362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3"/>
      <c r="CO38" s="426">
        <f t="shared" si="1"/>
        <v>0</v>
      </c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8"/>
    </row>
    <row r="39" spans="1:108" s="149" customFormat="1" ht="19.9" customHeight="1">
      <c r="A39" s="89" t="s">
        <v>317</v>
      </c>
      <c r="B39" s="429" t="s">
        <v>631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1"/>
      <c r="BA39" s="358">
        <v>46.39</v>
      </c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3"/>
      <c r="BU39" s="358">
        <v>46.39</v>
      </c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3"/>
      <c r="CO39" s="426">
        <f t="shared" si="1"/>
        <v>0</v>
      </c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8"/>
    </row>
    <row r="40" spans="1:108" s="149" customFormat="1" ht="19.9" customHeight="1">
      <c r="A40" s="89" t="s">
        <v>318</v>
      </c>
      <c r="B40" s="429" t="s">
        <v>319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1"/>
      <c r="BA40" s="358">
        <v>8.7</v>
      </c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3"/>
      <c r="BU40" s="358">
        <v>8.7</v>
      </c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3"/>
      <c r="CO40" s="426">
        <f t="shared" si="1"/>
        <v>0</v>
      </c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8"/>
    </row>
    <row r="41" spans="1:108" s="149" customFormat="1" ht="22.9" customHeight="1">
      <c r="A41" s="89" t="s">
        <v>320</v>
      </c>
      <c r="B41" s="429" t="s">
        <v>650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1"/>
      <c r="BA41" s="358">
        <v>130.47</v>
      </c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3"/>
      <c r="BU41" s="358">
        <v>130.47</v>
      </c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3"/>
      <c r="CO41" s="426">
        <f t="shared" si="1"/>
        <v>0</v>
      </c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7"/>
      <c r="DB41" s="427"/>
      <c r="DC41" s="427"/>
      <c r="DD41" s="428"/>
    </row>
    <row r="42" spans="1:108" s="149" customFormat="1" ht="19.9" customHeight="1">
      <c r="A42" s="89" t="s">
        <v>321</v>
      </c>
      <c r="B42" s="429" t="s">
        <v>632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1"/>
      <c r="BA42" s="358">
        <v>14.5</v>
      </c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3"/>
      <c r="BU42" s="358">
        <v>14.5</v>
      </c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3"/>
      <c r="CO42" s="426">
        <f t="shared" si="1"/>
        <v>0</v>
      </c>
      <c r="CP42" s="427"/>
      <c r="CQ42" s="427"/>
      <c r="CR42" s="427"/>
      <c r="CS42" s="427"/>
      <c r="CT42" s="427"/>
      <c r="CU42" s="427"/>
      <c r="CV42" s="427"/>
      <c r="CW42" s="427"/>
      <c r="CX42" s="427"/>
      <c r="CY42" s="427"/>
      <c r="CZ42" s="427"/>
      <c r="DA42" s="427"/>
      <c r="DB42" s="427"/>
      <c r="DC42" s="427"/>
      <c r="DD42" s="428"/>
    </row>
    <row r="43" spans="1:108" s="149" customFormat="1" ht="17.25" customHeight="1">
      <c r="A43" s="89" t="s">
        <v>322</v>
      </c>
      <c r="B43" s="429" t="s">
        <v>634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1"/>
      <c r="BA43" s="358">
        <v>23.19</v>
      </c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3"/>
      <c r="BU43" s="358">
        <v>23.19</v>
      </c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3"/>
      <c r="CO43" s="426">
        <f t="shared" si="1"/>
        <v>0</v>
      </c>
      <c r="CP43" s="427"/>
      <c r="CQ43" s="427"/>
      <c r="CR43" s="427"/>
      <c r="CS43" s="427"/>
      <c r="CT43" s="427"/>
      <c r="CU43" s="427"/>
      <c r="CV43" s="427"/>
      <c r="CW43" s="427"/>
      <c r="CX43" s="427"/>
      <c r="CY43" s="427"/>
      <c r="CZ43" s="427"/>
      <c r="DA43" s="427"/>
      <c r="DB43" s="427"/>
      <c r="DC43" s="427"/>
      <c r="DD43" s="428"/>
    </row>
    <row r="44" spans="1:108" s="152" customFormat="1" ht="29.45" customHeight="1">
      <c r="A44" s="89" t="s">
        <v>323</v>
      </c>
      <c r="B44" s="429" t="s">
        <v>633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1"/>
      <c r="BA44" s="358">
        <v>11.6</v>
      </c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3"/>
      <c r="BU44" s="358">
        <v>11.6</v>
      </c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3"/>
      <c r="CO44" s="426">
        <f t="shared" si="1"/>
        <v>0</v>
      </c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8"/>
    </row>
    <row r="45" spans="1:108" s="152" customFormat="1" ht="43.9" customHeight="1">
      <c r="A45" s="89" t="s">
        <v>324</v>
      </c>
      <c r="B45" s="429" t="s">
        <v>651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1"/>
      <c r="BA45" s="358">
        <v>95.68</v>
      </c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3"/>
      <c r="BU45" s="358">
        <v>95.68</v>
      </c>
      <c r="BV45" s="362"/>
      <c r="BW45" s="362"/>
      <c r="BX45" s="362"/>
      <c r="BY45" s="362"/>
      <c r="BZ45" s="362"/>
      <c r="CA45" s="362"/>
      <c r="CB45" s="362"/>
      <c r="CC45" s="362"/>
      <c r="CD45" s="362"/>
      <c r="CE45" s="362"/>
      <c r="CF45" s="362"/>
      <c r="CG45" s="362"/>
      <c r="CH45" s="362"/>
      <c r="CI45" s="362"/>
      <c r="CJ45" s="362"/>
      <c r="CK45" s="362"/>
      <c r="CL45" s="362"/>
      <c r="CM45" s="362"/>
      <c r="CN45" s="363"/>
      <c r="CO45" s="426">
        <f t="shared" si="1"/>
        <v>0</v>
      </c>
      <c r="CP45" s="427"/>
      <c r="CQ45" s="427"/>
      <c r="CR45" s="427"/>
      <c r="CS45" s="427"/>
      <c r="CT45" s="427"/>
      <c r="CU45" s="427"/>
      <c r="CV45" s="427"/>
      <c r="CW45" s="427"/>
      <c r="CX45" s="427"/>
      <c r="CY45" s="427"/>
      <c r="CZ45" s="427"/>
      <c r="DA45" s="427"/>
      <c r="DB45" s="427"/>
      <c r="DC45" s="427"/>
      <c r="DD45" s="428"/>
    </row>
    <row r="46" spans="1:108" s="149" customFormat="1" ht="32.45" customHeight="1">
      <c r="A46" s="89" t="s">
        <v>665</v>
      </c>
      <c r="B46" s="429" t="s">
        <v>652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1"/>
      <c r="BA46" s="358">
        <v>530.58</v>
      </c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  <c r="BT46" s="363"/>
      <c r="BU46" s="358">
        <v>530.58</v>
      </c>
      <c r="BV46" s="362"/>
      <c r="BW46" s="362"/>
      <c r="BX46" s="362"/>
      <c r="BY46" s="362"/>
      <c r="BZ46" s="362"/>
      <c r="CA46" s="362"/>
      <c r="CB46" s="362"/>
      <c r="CC46" s="362"/>
      <c r="CD46" s="362"/>
      <c r="CE46" s="362"/>
      <c r="CF46" s="362"/>
      <c r="CG46" s="362"/>
      <c r="CH46" s="362"/>
      <c r="CI46" s="362"/>
      <c r="CJ46" s="362"/>
      <c r="CK46" s="362"/>
      <c r="CL46" s="362"/>
      <c r="CM46" s="362"/>
      <c r="CN46" s="363"/>
      <c r="CO46" s="426">
        <f t="shared" si="1"/>
        <v>0</v>
      </c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8"/>
    </row>
    <row r="47" spans="1:108" s="149" customFormat="1" ht="19.9" customHeight="1">
      <c r="A47" s="89" t="s">
        <v>666</v>
      </c>
      <c r="B47" s="429" t="s">
        <v>635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1"/>
      <c r="BA47" s="358">
        <v>46.39</v>
      </c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3"/>
      <c r="BU47" s="358">
        <v>46.39</v>
      </c>
      <c r="BV47" s="362"/>
      <c r="BW47" s="362"/>
      <c r="BX47" s="362"/>
      <c r="BY47" s="362"/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362"/>
      <c r="CN47" s="363"/>
      <c r="CO47" s="426">
        <f t="shared" si="1"/>
        <v>0</v>
      </c>
      <c r="CP47" s="427"/>
      <c r="CQ47" s="427"/>
      <c r="CR47" s="427"/>
      <c r="CS47" s="427"/>
      <c r="CT47" s="427"/>
      <c r="CU47" s="427"/>
      <c r="CV47" s="427"/>
      <c r="CW47" s="427"/>
      <c r="CX47" s="427"/>
      <c r="CY47" s="427"/>
      <c r="CZ47" s="427"/>
      <c r="DA47" s="427"/>
      <c r="DB47" s="427"/>
      <c r="DC47" s="427"/>
      <c r="DD47" s="428"/>
    </row>
    <row r="48" spans="1:108" s="149" customFormat="1" ht="28.9" customHeight="1">
      <c r="A48" s="89" t="s">
        <v>325</v>
      </c>
      <c r="B48" s="429" t="s">
        <v>621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1"/>
      <c r="BA48" s="358">
        <v>5.8</v>
      </c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3"/>
      <c r="BU48" s="358">
        <v>5.8</v>
      </c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3"/>
      <c r="CO48" s="426">
        <f t="shared" si="1"/>
        <v>0</v>
      </c>
      <c r="CP48" s="427"/>
      <c r="CQ48" s="427"/>
      <c r="CR48" s="427"/>
      <c r="CS48" s="427"/>
      <c r="CT48" s="427"/>
      <c r="CU48" s="427"/>
      <c r="CV48" s="427"/>
      <c r="CW48" s="427"/>
      <c r="CX48" s="427"/>
      <c r="CY48" s="427"/>
      <c r="CZ48" s="427"/>
      <c r="DA48" s="427"/>
      <c r="DB48" s="427"/>
      <c r="DC48" s="427"/>
      <c r="DD48" s="428"/>
    </row>
    <row r="49" spans="1:108" s="149" customFormat="1" ht="28.9" customHeight="1">
      <c r="A49" s="89" t="s">
        <v>326</v>
      </c>
      <c r="B49" s="429" t="s">
        <v>622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1"/>
      <c r="BA49" s="358">
        <v>2.9</v>
      </c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3"/>
      <c r="BU49" s="358">
        <v>2.9</v>
      </c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K49" s="362"/>
      <c r="CL49" s="362"/>
      <c r="CM49" s="362"/>
      <c r="CN49" s="363"/>
      <c r="CO49" s="426">
        <f t="shared" si="1"/>
        <v>0</v>
      </c>
      <c r="CP49" s="427"/>
      <c r="CQ49" s="427"/>
      <c r="CR49" s="427"/>
      <c r="CS49" s="427"/>
      <c r="CT49" s="427"/>
      <c r="CU49" s="427"/>
      <c r="CV49" s="427"/>
      <c r="CW49" s="427"/>
      <c r="CX49" s="427"/>
      <c r="CY49" s="427"/>
      <c r="CZ49" s="427"/>
      <c r="DA49" s="427"/>
      <c r="DB49" s="427"/>
      <c r="DC49" s="427"/>
      <c r="DD49" s="428"/>
    </row>
    <row r="50" spans="1:108" s="149" customFormat="1" ht="24.6" customHeight="1">
      <c r="A50" s="89" t="s">
        <v>327</v>
      </c>
      <c r="B50" s="429" t="s">
        <v>629</v>
      </c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1"/>
      <c r="BA50" s="358">
        <v>118.87</v>
      </c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3"/>
      <c r="BU50" s="358">
        <v>118.87</v>
      </c>
      <c r="BV50" s="362"/>
      <c r="BW50" s="362"/>
      <c r="BX50" s="362"/>
      <c r="BY50" s="362"/>
      <c r="BZ50" s="362"/>
      <c r="CA50" s="362"/>
      <c r="CB50" s="362"/>
      <c r="CC50" s="362"/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3"/>
      <c r="CO50" s="426">
        <f t="shared" si="1"/>
        <v>0</v>
      </c>
      <c r="CP50" s="427"/>
      <c r="CQ50" s="427"/>
      <c r="CR50" s="427"/>
      <c r="CS50" s="427"/>
      <c r="CT50" s="427"/>
      <c r="CU50" s="427"/>
      <c r="CV50" s="427"/>
      <c r="CW50" s="427"/>
      <c r="CX50" s="427"/>
      <c r="CY50" s="427"/>
      <c r="CZ50" s="427"/>
      <c r="DA50" s="427"/>
      <c r="DB50" s="427"/>
      <c r="DC50" s="427"/>
      <c r="DD50" s="428"/>
    </row>
    <row r="51" spans="1:108" s="144" customFormat="1" ht="28.15" customHeight="1">
      <c r="A51" s="89" t="s">
        <v>667</v>
      </c>
      <c r="B51" s="429" t="s">
        <v>647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1"/>
      <c r="BA51" s="358">
        <v>289.93</v>
      </c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3"/>
      <c r="BU51" s="358">
        <v>289.93</v>
      </c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362"/>
      <c r="CK51" s="362"/>
      <c r="CL51" s="362"/>
      <c r="CM51" s="362"/>
      <c r="CN51" s="363"/>
      <c r="CO51" s="426">
        <f t="shared" si="1"/>
        <v>0</v>
      </c>
      <c r="CP51" s="427"/>
      <c r="CQ51" s="427"/>
      <c r="CR51" s="427"/>
      <c r="CS51" s="427"/>
      <c r="CT51" s="427"/>
      <c r="CU51" s="427"/>
      <c r="CV51" s="427"/>
      <c r="CW51" s="427"/>
      <c r="CX51" s="427"/>
      <c r="CY51" s="427"/>
      <c r="CZ51" s="427"/>
      <c r="DA51" s="427"/>
      <c r="DB51" s="427"/>
      <c r="DC51" s="427"/>
      <c r="DD51" s="428"/>
    </row>
    <row r="52" spans="1:108" s="149" customFormat="1" ht="18" customHeight="1">
      <c r="A52" s="89" t="s">
        <v>328</v>
      </c>
      <c r="B52" s="429" t="s">
        <v>630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1"/>
      <c r="BA52" s="358">
        <v>72.48</v>
      </c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3"/>
      <c r="BU52" s="358">
        <v>72.48</v>
      </c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3"/>
      <c r="CO52" s="426">
        <f t="shared" si="1"/>
        <v>0</v>
      </c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7"/>
      <c r="DA52" s="427"/>
      <c r="DB52" s="427"/>
      <c r="DC52" s="427"/>
      <c r="DD52" s="428"/>
    </row>
    <row r="53" spans="1:108" s="149" customFormat="1" ht="18" customHeight="1">
      <c r="A53" s="89" t="s">
        <v>329</v>
      </c>
      <c r="B53" s="429" t="s">
        <v>332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1"/>
      <c r="BA53" s="358">
        <v>72.48</v>
      </c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2"/>
      <c r="BS53" s="362"/>
      <c r="BT53" s="363"/>
      <c r="BU53" s="358">
        <v>72.48</v>
      </c>
      <c r="BV53" s="362"/>
      <c r="BW53" s="362"/>
      <c r="BX53" s="362"/>
      <c r="BY53" s="362"/>
      <c r="BZ53" s="362"/>
      <c r="CA53" s="362"/>
      <c r="CB53" s="362"/>
      <c r="CC53" s="362"/>
      <c r="CD53" s="362"/>
      <c r="CE53" s="362"/>
      <c r="CF53" s="362"/>
      <c r="CG53" s="362"/>
      <c r="CH53" s="362"/>
      <c r="CI53" s="362"/>
      <c r="CJ53" s="362"/>
      <c r="CK53" s="362"/>
      <c r="CL53" s="362"/>
      <c r="CM53" s="362"/>
      <c r="CN53" s="363"/>
      <c r="CO53" s="426">
        <f t="shared" si="1"/>
        <v>0</v>
      </c>
      <c r="CP53" s="427"/>
      <c r="CQ53" s="427"/>
      <c r="CR53" s="427"/>
      <c r="CS53" s="427"/>
      <c r="CT53" s="427"/>
      <c r="CU53" s="427"/>
      <c r="CV53" s="427"/>
      <c r="CW53" s="427"/>
      <c r="CX53" s="427"/>
      <c r="CY53" s="427"/>
      <c r="CZ53" s="427"/>
      <c r="DA53" s="427"/>
      <c r="DB53" s="427"/>
      <c r="DC53" s="427"/>
      <c r="DD53" s="428"/>
    </row>
    <row r="54" spans="1:108" s="144" customFormat="1" ht="18" customHeight="1">
      <c r="A54" s="89" t="s">
        <v>330</v>
      </c>
      <c r="B54" s="429" t="s">
        <v>334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1"/>
      <c r="BA54" s="358">
        <v>14.5</v>
      </c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3"/>
      <c r="BU54" s="358">
        <v>14.5</v>
      </c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3"/>
      <c r="CO54" s="426">
        <f t="shared" si="1"/>
        <v>0</v>
      </c>
      <c r="CP54" s="427"/>
      <c r="CQ54" s="427"/>
      <c r="CR54" s="427"/>
      <c r="CS54" s="427"/>
      <c r="CT54" s="427"/>
      <c r="CU54" s="427"/>
      <c r="CV54" s="427"/>
      <c r="CW54" s="427"/>
      <c r="CX54" s="427"/>
      <c r="CY54" s="427"/>
      <c r="CZ54" s="427"/>
      <c r="DA54" s="427"/>
      <c r="DB54" s="427"/>
      <c r="DC54" s="427"/>
      <c r="DD54" s="428"/>
    </row>
    <row r="55" spans="1:108" s="144" customFormat="1" ht="18" customHeight="1">
      <c r="A55" s="89" t="s">
        <v>331</v>
      </c>
      <c r="B55" s="429" t="s">
        <v>336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1"/>
      <c r="BA55" s="358">
        <v>86.98</v>
      </c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3"/>
      <c r="BU55" s="358">
        <v>86.98</v>
      </c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3"/>
      <c r="CO55" s="426">
        <f t="shared" si="1"/>
        <v>0</v>
      </c>
      <c r="CP55" s="427"/>
      <c r="CQ55" s="427"/>
      <c r="CR55" s="427"/>
      <c r="CS55" s="427"/>
      <c r="CT55" s="427"/>
      <c r="CU55" s="427"/>
      <c r="CV55" s="427"/>
      <c r="CW55" s="427"/>
      <c r="CX55" s="427"/>
      <c r="CY55" s="427"/>
      <c r="CZ55" s="427"/>
      <c r="DA55" s="427"/>
      <c r="DB55" s="427"/>
      <c r="DC55" s="427"/>
      <c r="DD55" s="428"/>
    </row>
    <row r="56" spans="1:108" s="144" customFormat="1" ht="25.9" customHeight="1">
      <c r="A56" s="89" t="s">
        <v>333</v>
      </c>
      <c r="B56" s="429" t="s">
        <v>653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1"/>
      <c r="BA56" s="358">
        <v>37.69</v>
      </c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3"/>
      <c r="BU56" s="358">
        <v>37.69</v>
      </c>
      <c r="BV56" s="362"/>
      <c r="BW56" s="362"/>
      <c r="BX56" s="362"/>
      <c r="BY56" s="362"/>
      <c r="BZ56" s="362"/>
      <c r="CA56" s="362"/>
      <c r="CB56" s="362"/>
      <c r="CC56" s="362"/>
      <c r="CD56" s="362"/>
      <c r="CE56" s="362"/>
      <c r="CF56" s="362"/>
      <c r="CG56" s="362"/>
      <c r="CH56" s="362"/>
      <c r="CI56" s="362"/>
      <c r="CJ56" s="362"/>
      <c r="CK56" s="362"/>
      <c r="CL56" s="362"/>
      <c r="CM56" s="362"/>
      <c r="CN56" s="363"/>
      <c r="CO56" s="426">
        <f t="shared" si="1"/>
        <v>0</v>
      </c>
      <c r="CP56" s="427"/>
      <c r="CQ56" s="427"/>
      <c r="CR56" s="427"/>
      <c r="CS56" s="427"/>
      <c r="CT56" s="427"/>
      <c r="CU56" s="427"/>
      <c r="CV56" s="427"/>
      <c r="CW56" s="427"/>
      <c r="CX56" s="427"/>
      <c r="CY56" s="427"/>
      <c r="CZ56" s="427"/>
      <c r="DA56" s="427"/>
      <c r="DB56" s="427"/>
      <c r="DC56" s="427"/>
      <c r="DD56" s="428"/>
    </row>
    <row r="57" spans="1:108" s="152" customFormat="1" ht="18.6" customHeight="1">
      <c r="A57" s="89" t="s">
        <v>335</v>
      </c>
      <c r="B57" s="429" t="s">
        <v>339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1"/>
      <c r="BA57" s="358">
        <v>72.48</v>
      </c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363"/>
      <c r="BU57" s="358">
        <v>72.48</v>
      </c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3"/>
      <c r="CO57" s="426">
        <f t="shared" si="1"/>
        <v>0</v>
      </c>
      <c r="CP57" s="427"/>
      <c r="CQ57" s="427"/>
      <c r="CR57" s="427"/>
      <c r="CS57" s="427"/>
      <c r="CT57" s="427"/>
      <c r="CU57" s="427"/>
      <c r="CV57" s="427"/>
      <c r="CW57" s="427"/>
      <c r="CX57" s="427"/>
      <c r="CY57" s="427"/>
      <c r="CZ57" s="427"/>
      <c r="DA57" s="427"/>
      <c r="DB57" s="427"/>
      <c r="DC57" s="427"/>
      <c r="DD57" s="428"/>
    </row>
    <row r="58" spans="1:108" s="149" customFormat="1" ht="28.9" customHeight="1">
      <c r="A58" s="89" t="s">
        <v>337</v>
      </c>
      <c r="B58" s="429" t="s">
        <v>654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  <c r="AZ58" s="431"/>
      <c r="BA58" s="358">
        <v>72.48</v>
      </c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3"/>
      <c r="BU58" s="358">
        <v>72.48</v>
      </c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3"/>
      <c r="CO58" s="426">
        <f t="shared" si="1"/>
        <v>0</v>
      </c>
      <c r="CP58" s="427"/>
      <c r="CQ58" s="427"/>
      <c r="CR58" s="427"/>
      <c r="CS58" s="427"/>
      <c r="CT58" s="427"/>
      <c r="CU58" s="427"/>
      <c r="CV58" s="427"/>
      <c r="CW58" s="427"/>
      <c r="CX58" s="427"/>
      <c r="CY58" s="427"/>
      <c r="CZ58" s="427"/>
      <c r="DA58" s="427"/>
      <c r="DB58" s="427"/>
      <c r="DC58" s="427"/>
      <c r="DD58" s="428"/>
    </row>
    <row r="59" spans="1:108" s="149" customFormat="1" ht="18" customHeight="1">
      <c r="A59" s="89" t="s">
        <v>338</v>
      </c>
      <c r="B59" s="429" t="s">
        <v>656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30"/>
      <c r="AR59" s="430"/>
      <c r="AS59" s="430"/>
      <c r="AT59" s="430"/>
      <c r="AU59" s="430"/>
      <c r="AV59" s="430"/>
      <c r="AW59" s="430"/>
      <c r="AX59" s="430"/>
      <c r="AY59" s="430"/>
      <c r="AZ59" s="431"/>
      <c r="BA59" s="358">
        <v>14.5</v>
      </c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3"/>
      <c r="BU59" s="358">
        <v>14.5</v>
      </c>
      <c r="BV59" s="362"/>
      <c r="BW59" s="362"/>
      <c r="BX59" s="362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3"/>
      <c r="CO59" s="426">
        <f t="shared" si="1"/>
        <v>0</v>
      </c>
      <c r="CP59" s="427"/>
      <c r="CQ59" s="427"/>
      <c r="CR59" s="427"/>
      <c r="CS59" s="427"/>
      <c r="CT59" s="427"/>
      <c r="CU59" s="427"/>
      <c r="CV59" s="427"/>
      <c r="CW59" s="427"/>
      <c r="CX59" s="427"/>
      <c r="CY59" s="427"/>
      <c r="CZ59" s="427"/>
      <c r="DA59" s="427"/>
      <c r="DB59" s="427"/>
      <c r="DC59" s="427"/>
      <c r="DD59" s="428"/>
    </row>
    <row r="60" spans="1:108" s="149" customFormat="1" ht="28.9" customHeight="1">
      <c r="A60" s="89" t="s">
        <v>340</v>
      </c>
      <c r="B60" s="429" t="s">
        <v>343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1"/>
      <c r="BA60" s="358">
        <v>14.5</v>
      </c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2"/>
      <c r="BR60" s="362"/>
      <c r="BS60" s="362"/>
      <c r="BT60" s="363"/>
      <c r="BU60" s="358">
        <v>14.5</v>
      </c>
      <c r="BV60" s="362"/>
      <c r="BW60" s="362"/>
      <c r="BX60" s="362"/>
      <c r="BY60" s="362"/>
      <c r="BZ60" s="362"/>
      <c r="CA60" s="362"/>
      <c r="CB60" s="362"/>
      <c r="CC60" s="362"/>
      <c r="CD60" s="362"/>
      <c r="CE60" s="362"/>
      <c r="CF60" s="362"/>
      <c r="CG60" s="362"/>
      <c r="CH60" s="362"/>
      <c r="CI60" s="362"/>
      <c r="CJ60" s="362"/>
      <c r="CK60" s="362"/>
      <c r="CL60" s="362"/>
      <c r="CM60" s="362"/>
      <c r="CN60" s="363"/>
      <c r="CO60" s="426">
        <f t="shared" si="1"/>
        <v>0</v>
      </c>
      <c r="CP60" s="427"/>
      <c r="CQ60" s="427"/>
      <c r="CR60" s="427"/>
      <c r="CS60" s="427"/>
      <c r="CT60" s="427"/>
      <c r="CU60" s="427"/>
      <c r="CV60" s="427"/>
      <c r="CW60" s="427"/>
      <c r="CX60" s="427"/>
      <c r="CY60" s="427"/>
      <c r="CZ60" s="427"/>
      <c r="DA60" s="427"/>
      <c r="DB60" s="427"/>
      <c r="DC60" s="427"/>
      <c r="DD60" s="428"/>
    </row>
    <row r="61" spans="1:108" s="149" customFormat="1" ht="28.15" customHeight="1">
      <c r="A61" s="89" t="s">
        <v>668</v>
      </c>
      <c r="B61" s="429" t="s">
        <v>657</v>
      </c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1"/>
      <c r="BA61" s="358">
        <v>37.69</v>
      </c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363"/>
      <c r="BU61" s="358">
        <v>37.69</v>
      </c>
      <c r="BV61" s="362"/>
      <c r="BW61" s="362"/>
      <c r="BX61" s="362"/>
      <c r="BY61" s="362"/>
      <c r="BZ61" s="362"/>
      <c r="CA61" s="362"/>
      <c r="CB61" s="362"/>
      <c r="CC61" s="362"/>
      <c r="CD61" s="362"/>
      <c r="CE61" s="362"/>
      <c r="CF61" s="362"/>
      <c r="CG61" s="362"/>
      <c r="CH61" s="362"/>
      <c r="CI61" s="362"/>
      <c r="CJ61" s="362"/>
      <c r="CK61" s="362"/>
      <c r="CL61" s="362"/>
      <c r="CM61" s="362"/>
      <c r="CN61" s="363"/>
      <c r="CO61" s="426">
        <f t="shared" si="1"/>
        <v>0</v>
      </c>
      <c r="CP61" s="427"/>
      <c r="CQ61" s="427"/>
      <c r="CR61" s="427"/>
      <c r="CS61" s="427"/>
      <c r="CT61" s="427"/>
      <c r="CU61" s="427"/>
      <c r="CV61" s="427"/>
      <c r="CW61" s="427"/>
      <c r="CX61" s="427"/>
      <c r="CY61" s="427"/>
      <c r="CZ61" s="427"/>
      <c r="DA61" s="427"/>
      <c r="DB61" s="427"/>
      <c r="DC61" s="427"/>
      <c r="DD61" s="428"/>
    </row>
    <row r="62" spans="1:108" s="149" customFormat="1" ht="19.15" customHeight="1">
      <c r="A62" s="89" t="s">
        <v>341</v>
      </c>
      <c r="B62" s="429" t="s">
        <v>346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1"/>
      <c r="BA62" s="358">
        <v>46.39</v>
      </c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3"/>
      <c r="BU62" s="358">
        <v>46.39</v>
      </c>
      <c r="BV62" s="362"/>
      <c r="BW62" s="362"/>
      <c r="BX62" s="362"/>
      <c r="BY62" s="362"/>
      <c r="BZ62" s="362"/>
      <c r="CA62" s="362"/>
      <c r="CB62" s="362"/>
      <c r="CC62" s="362"/>
      <c r="CD62" s="362"/>
      <c r="CE62" s="362"/>
      <c r="CF62" s="362"/>
      <c r="CG62" s="362"/>
      <c r="CH62" s="362"/>
      <c r="CI62" s="362"/>
      <c r="CJ62" s="362"/>
      <c r="CK62" s="362"/>
      <c r="CL62" s="362"/>
      <c r="CM62" s="362"/>
      <c r="CN62" s="363"/>
      <c r="CO62" s="426">
        <f t="shared" si="1"/>
        <v>0</v>
      </c>
      <c r="CP62" s="427"/>
      <c r="CQ62" s="427"/>
      <c r="CR62" s="427"/>
      <c r="CS62" s="427"/>
      <c r="CT62" s="427"/>
      <c r="CU62" s="427"/>
      <c r="CV62" s="427"/>
      <c r="CW62" s="427"/>
      <c r="CX62" s="427"/>
      <c r="CY62" s="427"/>
      <c r="CZ62" s="427"/>
      <c r="DA62" s="427"/>
      <c r="DB62" s="427"/>
      <c r="DC62" s="427"/>
      <c r="DD62" s="428"/>
    </row>
    <row r="63" spans="1:108" s="149" customFormat="1" ht="30.6" customHeight="1">
      <c r="A63" s="89" t="s">
        <v>342</v>
      </c>
      <c r="B63" s="429" t="s">
        <v>348</v>
      </c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1"/>
      <c r="BA63" s="358">
        <v>95.68</v>
      </c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3"/>
      <c r="BU63" s="358">
        <v>95.68</v>
      </c>
      <c r="BV63" s="362"/>
      <c r="BW63" s="362"/>
      <c r="BX63" s="362"/>
      <c r="BY63" s="362"/>
      <c r="BZ63" s="362"/>
      <c r="CA63" s="362"/>
      <c r="CB63" s="362"/>
      <c r="CC63" s="362"/>
      <c r="CD63" s="362"/>
      <c r="CE63" s="362"/>
      <c r="CF63" s="362"/>
      <c r="CG63" s="362"/>
      <c r="CH63" s="362"/>
      <c r="CI63" s="362"/>
      <c r="CJ63" s="362"/>
      <c r="CK63" s="362"/>
      <c r="CL63" s="362"/>
      <c r="CM63" s="362"/>
      <c r="CN63" s="363"/>
      <c r="CO63" s="426">
        <f t="shared" si="1"/>
        <v>0</v>
      </c>
      <c r="CP63" s="427"/>
      <c r="CQ63" s="427"/>
      <c r="CR63" s="427"/>
      <c r="CS63" s="427"/>
      <c r="CT63" s="427"/>
      <c r="CU63" s="427"/>
      <c r="CV63" s="427"/>
      <c r="CW63" s="427"/>
      <c r="CX63" s="427"/>
      <c r="CY63" s="427"/>
      <c r="CZ63" s="427"/>
      <c r="DA63" s="427"/>
      <c r="DB63" s="427"/>
      <c r="DC63" s="427"/>
      <c r="DD63" s="428"/>
    </row>
    <row r="64" spans="1:108" s="149" customFormat="1" ht="31.15" customHeight="1">
      <c r="A64" s="89" t="s">
        <v>344</v>
      </c>
      <c r="B64" s="429" t="s">
        <v>637</v>
      </c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1"/>
      <c r="BA64" s="358">
        <v>23.19</v>
      </c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3"/>
      <c r="BU64" s="358">
        <v>23.19</v>
      </c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3"/>
      <c r="CO64" s="426">
        <f t="shared" si="1"/>
        <v>0</v>
      </c>
      <c r="CP64" s="427"/>
      <c r="CQ64" s="427"/>
      <c r="CR64" s="427"/>
      <c r="CS64" s="427"/>
      <c r="CT64" s="427"/>
      <c r="CU64" s="427"/>
      <c r="CV64" s="427"/>
      <c r="CW64" s="427"/>
      <c r="CX64" s="427"/>
      <c r="CY64" s="427"/>
      <c r="CZ64" s="427"/>
      <c r="DA64" s="427"/>
      <c r="DB64" s="427"/>
      <c r="DC64" s="427"/>
      <c r="DD64" s="428"/>
    </row>
    <row r="65" spans="1:108" s="144" customFormat="1" ht="18" customHeight="1">
      <c r="A65" s="89" t="s">
        <v>345</v>
      </c>
      <c r="B65" s="429" t="s">
        <v>638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1"/>
      <c r="BA65" s="358">
        <v>95.68</v>
      </c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3"/>
      <c r="BU65" s="358">
        <v>95.68</v>
      </c>
      <c r="BV65" s="362"/>
      <c r="BW65" s="362"/>
      <c r="BX65" s="362"/>
      <c r="BY65" s="362"/>
      <c r="BZ65" s="362"/>
      <c r="CA65" s="362"/>
      <c r="CB65" s="362"/>
      <c r="CC65" s="362"/>
      <c r="CD65" s="362"/>
      <c r="CE65" s="362"/>
      <c r="CF65" s="362"/>
      <c r="CG65" s="362"/>
      <c r="CH65" s="362"/>
      <c r="CI65" s="362"/>
      <c r="CJ65" s="362"/>
      <c r="CK65" s="362"/>
      <c r="CL65" s="362"/>
      <c r="CM65" s="362"/>
      <c r="CN65" s="363"/>
      <c r="CO65" s="426">
        <f t="shared" si="1"/>
        <v>0</v>
      </c>
      <c r="CP65" s="427"/>
      <c r="CQ65" s="427"/>
      <c r="CR65" s="427"/>
      <c r="CS65" s="427"/>
      <c r="CT65" s="427"/>
      <c r="CU65" s="427"/>
      <c r="CV65" s="427"/>
      <c r="CW65" s="427"/>
      <c r="CX65" s="427"/>
      <c r="CY65" s="427"/>
      <c r="CZ65" s="427"/>
      <c r="DA65" s="427"/>
      <c r="DB65" s="427"/>
      <c r="DC65" s="427"/>
      <c r="DD65" s="428"/>
    </row>
    <row r="66" spans="1:108" s="153" customFormat="1" ht="24.6" customHeight="1">
      <c r="A66" s="89" t="s">
        <v>347</v>
      </c>
      <c r="B66" s="429" t="s">
        <v>639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1"/>
      <c r="BA66" s="358">
        <v>23.19</v>
      </c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3"/>
      <c r="BU66" s="358">
        <v>23.19</v>
      </c>
      <c r="BV66" s="362"/>
      <c r="BW66" s="362"/>
      <c r="BX66" s="362"/>
      <c r="BY66" s="362"/>
      <c r="BZ66" s="362"/>
      <c r="CA66" s="362"/>
      <c r="CB66" s="362"/>
      <c r="CC66" s="362"/>
      <c r="CD66" s="362"/>
      <c r="CE66" s="362"/>
      <c r="CF66" s="362"/>
      <c r="CG66" s="362"/>
      <c r="CH66" s="362"/>
      <c r="CI66" s="362"/>
      <c r="CJ66" s="362"/>
      <c r="CK66" s="362"/>
      <c r="CL66" s="362"/>
      <c r="CM66" s="362"/>
      <c r="CN66" s="363"/>
      <c r="CO66" s="426">
        <f t="shared" si="1"/>
        <v>0</v>
      </c>
      <c r="CP66" s="427"/>
      <c r="CQ66" s="427"/>
      <c r="CR66" s="427"/>
      <c r="CS66" s="427"/>
      <c r="CT66" s="427"/>
      <c r="CU66" s="427"/>
      <c r="CV66" s="427"/>
      <c r="CW66" s="427"/>
      <c r="CX66" s="427"/>
      <c r="CY66" s="427"/>
      <c r="CZ66" s="427"/>
      <c r="DA66" s="427"/>
      <c r="DB66" s="427"/>
      <c r="DC66" s="427"/>
      <c r="DD66" s="428"/>
    </row>
    <row r="67" spans="1:108" s="144" customFormat="1" ht="28.9" customHeight="1">
      <c r="A67" s="89" t="s">
        <v>349</v>
      </c>
      <c r="B67" s="429" t="s">
        <v>640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0"/>
      <c r="AN67" s="430"/>
      <c r="AO67" s="430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1"/>
      <c r="BA67" s="358">
        <v>23.19</v>
      </c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3"/>
      <c r="BU67" s="358">
        <v>23.19</v>
      </c>
      <c r="BV67" s="362"/>
      <c r="BW67" s="362"/>
      <c r="BX67" s="362"/>
      <c r="BY67" s="362"/>
      <c r="BZ67" s="362"/>
      <c r="CA67" s="362"/>
      <c r="CB67" s="362"/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/>
      <c r="CN67" s="363"/>
      <c r="CO67" s="426">
        <f t="shared" si="1"/>
        <v>0</v>
      </c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427"/>
      <c r="DC67" s="427"/>
      <c r="DD67" s="428"/>
    </row>
    <row r="68" spans="1:108" s="154" customFormat="1" ht="19.9" customHeight="1">
      <c r="A68" s="89" t="s">
        <v>350</v>
      </c>
      <c r="B68" s="429" t="s">
        <v>353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1"/>
      <c r="BA68" s="358">
        <v>28.99</v>
      </c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3"/>
      <c r="BU68" s="358">
        <v>28.99</v>
      </c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3"/>
      <c r="CO68" s="426">
        <f t="shared" si="1"/>
        <v>0</v>
      </c>
      <c r="CP68" s="427"/>
      <c r="CQ68" s="427"/>
      <c r="CR68" s="427"/>
      <c r="CS68" s="427"/>
      <c r="CT68" s="427"/>
      <c r="CU68" s="427"/>
      <c r="CV68" s="427"/>
      <c r="CW68" s="427"/>
      <c r="CX68" s="427"/>
      <c r="CY68" s="427"/>
      <c r="CZ68" s="427"/>
      <c r="DA68" s="427"/>
      <c r="DB68" s="427"/>
      <c r="DC68" s="427"/>
      <c r="DD68" s="428"/>
    </row>
    <row r="69" spans="1:108" s="151" customFormat="1" ht="38.25" customHeight="1">
      <c r="A69" s="89" t="s">
        <v>351</v>
      </c>
      <c r="B69" s="429" t="s">
        <v>616</v>
      </c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431"/>
      <c r="BA69" s="358">
        <v>46.39</v>
      </c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3"/>
      <c r="BU69" s="358">
        <v>46.39</v>
      </c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3"/>
      <c r="CO69" s="426">
        <f t="shared" si="1"/>
        <v>0</v>
      </c>
      <c r="CP69" s="427"/>
      <c r="CQ69" s="427"/>
      <c r="CR69" s="427"/>
      <c r="CS69" s="427"/>
      <c r="CT69" s="427"/>
      <c r="CU69" s="427"/>
      <c r="CV69" s="427"/>
      <c r="CW69" s="427"/>
      <c r="CX69" s="427"/>
      <c r="CY69" s="427"/>
      <c r="CZ69" s="427"/>
      <c r="DA69" s="427"/>
      <c r="DB69" s="427"/>
      <c r="DC69" s="427"/>
      <c r="DD69" s="428"/>
    </row>
    <row r="70" spans="1:108" s="151" customFormat="1" ht="38.25" customHeight="1">
      <c r="A70" s="89" t="s">
        <v>352</v>
      </c>
      <c r="B70" s="429" t="s">
        <v>641</v>
      </c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31"/>
      <c r="BA70" s="358">
        <v>289.93</v>
      </c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3"/>
      <c r="BU70" s="358">
        <v>289.93</v>
      </c>
      <c r="BV70" s="362"/>
      <c r="BW70" s="362"/>
      <c r="BX70" s="362"/>
      <c r="BY70" s="362"/>
      <c r="BZ70" s="362"/>
      <c r="CA70" s="362"/>
      <c r="CB70" s="362"/>
      <c r="CC70" s="362"/>
      <c r="CD70" s="362"/>
      <c r="CE70" s="362"/>
      <c r="CF70" s="362"/>
      <c r="CG70" s="362"/>
      <c r="CH70" s="362"/>
      <c r="CI70" s="362"/>
      <c r="CJ70" s="362"/>
      <c r="CK70" s="362"/>
      <c r="CL70" s="362"/>
      <c r="CM70" s="362"/>
      <c r="CN70" s="363"/>
      <c r="CO70" s="426">
        <f t="shared" si="1"/>
        <v>0</v>
      </c>
      <c r="CP70" s="427"/>
      <c r="CQ70" s="427"/>
      <c r="CR70" s="427"/>
      <c r="CS70" s="427"/>
      <c r="CT70" s="427"/>
      <c r="CU70" s="427"/>
      <c r="CV70" s="427"/>
      <c r="CW70" s="427"/>
      <c r="CX70" s="427"/>
      <c r="CY70" s="427"/>
      <c r="CZ70" s="427"/>
      <c r="DA70" s="427"/>
      <c r="DB70" s="427"/>
      <c r="DC70" s="427"/>
      <c r="DD70" s="428"/>
    </row>
    <row r="71" spans="1:108" s="151" customFormat="1" ht="25.5" customHeight="1">
      <c r="A71" s="89" t="s">
        <v>669</v>
      </c>
      <c r="B71" s="429" t="s">
        <v>354</v>
      </c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1"/>
      <c r="BA71" s="358">
        <v>144.97</v>
      </c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3"/>
      <c r="BU71" s="358">
        <v>144.97</v>
      </c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3"/>
      <c r="CO71" s="426">
        <f t="shared" si="1"/>
        <v>0</v>
      </c>
      <c r="CP71" s="427"/>
      <c r="CQ71" s="427"/>
      <c r="CR71" s="427"/>
      <c r="CS71" s="427"/>
      <c r="CT71" s="427"/>
      <c r="CU71" s="427"/>
      <c r="CV71" s="427"/>
      <c r="CW71" s="427"/>
      <c r="CX71" s="427"/>
      <c r="CY71" s="427"/>
      <c r="CZ71" s="427"/>
      <c r="DA71" s="427"/>
      <c r="DB71" s="427"/>
      <c r="DC71" s="427"/>
      <c r="DD71" s="428"/>
    </row>
    <row r="72" spans="1:108" s="151" customFormat="1" ht="12" customHeight="1">
      <c r="A72" s="89" t="s">
        <v>670</v>
      </c>
      <c r="B72" s="429" t="s">
        <v>355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431"/>
      <c r="BA72" s="358">
        <v>144.97</v>
      </c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3"/>
      <c r="BU72" s="358">
        <v>144.97</v>
      </c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3"/>
      <c r="CO72" s="426">
        <f t="shared" si="1"/>
        <v>0</v>
      </c>
      <c r="CP72" s="427"/>
      <c r="CQ72" s="427"/>
      <c r="CR72" s="427"/>
      <c r="CS72" s="427"/>
      <c r="CT72" s="427"/>
      <c r="CU72" s="427"/>
      <c r="CV72" s="427"/>
      <c r="CW72" s="427"/>
      <c r="CX72" s="427"/>
      <c r="CY72" s="427"/>
      <c r="CZ72" s="427"/>
      <c r="DA72" s="427"/>
      <c r="DB72" s="427"/>
      <c r="DC72" s="427"/>
      <c r="DD72" s="428"/>
    </row>
    <row r="73" spans="1:108" s="151" customFormat="1" ht="40.9" customHeight="1">
      <c r="A73" s="89" t="s">
        <v>738</v>
      </c>
      <c r="B73" s="429" t="s">
        <v>658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0"/>
      <c r="AY73" s="430"/>
      <c r="AZ73" s="431"/>
      <c r="BA73" s="358">
        <v>289.93</v>
      </c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3"/>
      <c r="BU73" s="358">
        <v>289.93</v>
      </c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3"/>
      <c r="CO73" s="426">
        <f t="shared" si="1"/>
        <v>0</v>
      </c>
      <c r="CP73" s="427"/>
      <c r="CQ73" s="427"/>
      <c r="CR73" s="427"/>
      <c r="CS73" s="427"/>
      <c r="CT73" s="427"/>
      <c r="CU73" s="427"/>
      <c r="CV73" s="427"/>
      <c r="CW73" s="427"/>
      <c r="CX73" s="427"/>
      <c r="CY73" s="427"/>
      <c r="CZ73" s="427"/>
      <c r="DA73" s="427"/>
      <c r="DB73" s="427"/>
      <c r="DC73" s="427"/>
      <c r="DD73" s="428"/>
    </row>
    <row r="74" spans="1:108" s="151" customFormat="1" ht="44.45" customHeight="1">
      <c r="A74" s="89" t="s">
        <v>739</v>
      </c>
      <c r="B74" s="429" t="s">
        <v>659</v>
      </c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1"/>
      <c r="BA74" s="423">
        <v>194.26</v>
      </c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5"/>
      <c r="BU74" s="423">
        <v>194.26</v>
      </c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5"/>
      <c r="CO74" s="426">
        <f t="shared" si="1"/>
        <v>0</v>
      </c>
      <c r="CP74" s="427"/>
      <c r="CQ74" s="427"/>
      <c r="CR74" s="427"/>
      <c r="CS74" s="427"/>
      <c r="CT74" s="427"/>
      <c r="CU74" s="427"/>
      <c r="CV74" s="427"/>
      <c r="CW74" s="427"/>
      <c r="CX74" s="427"/>
      <c r="CY74" s="427"/>
      <c r="CZ74" s="427"/>
      <c r="DA74" s="427"/>
      <c r="DB74" s="427"/>
      <c r="DC74" s="427"/>
      <c r="DD74" s="428"/>
    </row>
    <row r="75" spans="1:108" s="151" customFormat="1" ht="25.5" customHeight="1">
      <c r="A75" s="547" t="s">
        <v>356</v>
      </c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8"/>
      <c r="AJ75" s="548"/>
      <c r="AK75" s="548"/>
      <c r="AL75" s="548"/>
      <c r="AM75" s="548"/>
      <c r="AN75" s="548"/>
      <c r="AO75" s="548"/>
      <c r="AP75" s="548"/>
      <c r="AQ75" s="548"/>
      <c r="AR75" s="548"/>
      <c r="AS75" s="548"/>
      <c r="AT75" s="548"/>
      <c r="AU75" s="548"/>
      <c r="AV75" s="548"/>
      <c r="AW75" s="548"/>
      <c r="AX75" s="548"/>
      <c r="AY75" s="548"/>
      <c r="AZ75" s="548"/>
      <c r="BA75" s="548"/>
      <c r="BB75" s="548"/>
      <c r="BC75" s="548"/>
      <c r="BD75" s="548"/>
      <c r="BE75" s="548"/>
      <c r="BF75" s="548"/>
      <c r="BG75" s="548"/>
      <c r="BH75" s="548"/>
      <c r="BI75" s="548"/>
      <c r="BJ75" s="548"/>
      <c r="BK75" s="548"/>
      <c r="BL75" s="548"/>
      <c r="BM75" s="548"/>
      <c r="BN75" s="548"/>
      <c r="BO75" s="548"/>
      <c r="BP75" s="548"/>
      <c r="BQ75" s="548"/>
      <c r="BR75" s="548"/>
      <c r="BS75" s="548"/>
      <c r="BT75" s="548"/>
      <c r="BU75" s="548"/>
      <c r="BV75" s="548"/>
      <c r="BW75" s="548"/>
      <c r="BX75" s="548"/>
      <c r="BY75" s="548"/>
      <c r="BZ75" s="548"/>
      <c r="CA75" s="548"/>
      <c r="CB75" s="548"/>
      <c r="CC75" s="548"/>
      <c r="CD75" s="548"/>
      <c r="CE75" s="548"/>
      <c r="CF75" s="548"/>
      <c r="CG75" s="548"/>
      <c r="CH75" s="548"/>
      <c r="CI75" s="548"/>
      <c r="CJ75" s="548"/>
      <c r="CK75" s="548"/>
      <c r="CL75" s="548"/>
      <c r="CM75" s="548"/>
      <c r="CN75" s="548"/>
      <c r="CO75" s="548"/>
      <c r="CP75" s="548"/>
      <c r="CQ75" s="548"/>
      <c r="CR75" s="548"/>
      <c r="CS75" s="548"/>
      <c r="CT75" s="548"/>
      <c r="CU75" s="548"/>
      <c r="CV75" s="548"/>
      <c r="CW75" s="548"/>
      <c r="CX75" s="548"/>
      <c r="CY75" s="548"/>
      <c r="CZ75" s="548"/>
      <c r="DA75" s="548"/>
      <c r="DB75" s="548"/>
      <c r="DC75" s="548"/>
      <c r="DD75" s="549"/>
    </row>
    <row r="76" spans="1:108" s="151" customFormat="1" ht="25.15" customHeight="1">
      <c r="A76" s="91" t="s">
        <v>176</v>
      </c>
      <c r="B76" s="429" t="s">
        <v>301</v>
      </c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K76" s="430"/>
      <c r="AL76" s="430"/>
      <c r="AM76" s="430"/>
      <c r="AN76" s="430"/>
      <c r="AO76" s="430"/>
      <c r="AP76" s="430"/>
      <c r="AQ76" s="430"/>
      <c r="AR76" s="430"/>
      <c r="AS76" s="430"/>
      <c r="AT76" s="430"/>
      <c r="AU76" s="430"/>
      <c r="AV76" s="430"/>
      <c r="AW76" s="430"/>
      <c r="AX76" s="430"/>
      <c r="AY76" s="430"/>
      <c r="AZ76" s="431"/>
      <c r="BA76" s="358">
        <v>322.22</v>
      </c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3"/>
      <c r="BU76" s="358">
        <v>322.22</v>
      </c>
      <c r="BV76" s="362"/>
      <c r="BW76" s="362"/>
      <c r="BX76" s="362"/>
      <c r="BY76" s="362"/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3"/>
      <c r="CO76" s="426">
        <f>BU76/BA76*100-100</f>
        <v>0</v>
      </c>
      <c r="CP76" s="427"/>
      <c r="CQ76" s="427"/>
      <c r="CR76" s="427"/>
      <c r="CS76" s="427"/>
      <c r="CT76" s="427"/>
      <c r="CU76" s="427"/>
      <c r="CV76" s="427"/>
      <c r="CW76" s="427"/>
      <c r="CX76" s="427"/>
      <c r="CY76" s="427"/>
      <c r="CZ76" s="427"/>
      <c r="DA76" s="427"/>
      <c r="DB76" s="427"/>
      <c r="DC76" s="427"/>
      <c r="DD76" s="428"/>
    </row>
    <row r="77" spans="1:108" s="149" customFormat="1" ht="19.9" customHeight="1">
      <c r="A77" s="89" t="s">
        <v>357</v>
      </c>
      <c r="B77" s="429" t="s">
        <v>615</v>
      </c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1"/>
      <c r="BA77" s="358">
        <v>51.56</v>
      </c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3"/>
      <c r="BU77" s="358">
        <v>51.56</v>
      </c>
      <c r="BV77" s="362"/>
      <c r="BW77" s="362"/>
      <c r="BX77" s="362"/>
      <c r="BY77" s="362"/>
      <c r="BZ77" s="362"/>
      <c r="CA77" s="362"/>
      <c r="CB77" s="362"/>
      <c r="CC77" s="362"/>
      <c r="CD77" s="362"/>
      <c r="CE77" s="362"/>
      <c r="CF77" s="362"/>
      <c r="CG77" s="362"/>
      <c r="CH77" s="362"/>
      <c r="CI77" s="362"/>
      <c r="CJ77" s="362"/>
      <c r="CK77" s="362"/>
      <c r="CL77" s="362"/>
      <c r="CM77" s="362"/>
      <c r="CN77" s="363"/>
      <c r="CO77" s="426">
        <v>0</v>
      </c>
      <c r="CP77" s="427"/>
      <c r="CQ77" s="427"/>
      <c r="CR77" s="427"/>
      <c r="CS77" s="427"/>
      <c r="CT77" s="427"/>
      <c r="CU77" s="427"/>
      <c r="CV77" s="427"/>
      <c r="CW77" s="427"/>
      <c r="CX77" s="427"/>
      <c r="CY77" s="427"/>
      <c r="CZ77" s="427"/>
      <c r="DA77" s="427"/>
      <c r="DB77" s="427"/>
      <c r="DC77" s="427"/>
      <c r="DD77" s="428"/>
    </row>
    <row r="78" spans="1:108" s="151" customFormat="1" ht="12" customHeight="1">
      <c r="A78" s="91" t="s">
        <v>180</v>
      </c>
      <c r="B78" s="429" t="s">
        <v>642</v>
      </c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0"/>
      <c r="AN78" s="430"/>
      <c r="AO78" s="430"/>
      <c r="AP78" s="430"/>
      <c r="AQ78" s="430"/>
      <c r="AR78" s="430"/>
      <c r="AS78" s="430"/>
      <c r="AT78" s="430"/>
      <c r="AU78" s="430"/>
      <c r="AV78" s="430"/>
      <c r="AW78" s="430"/>
      <c r="AX78" s="430"/>
      <c r="AY78" s="430"/>
      <c r="AZ78" s="431"/>
      <c r="BA78" s="358">
        <v>483.33</v>
      </c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3"/>
      <c r="BU78" s="358">
        <v>483.33</v>
      </c>
      <c r="BV78" s="362"/>
      <c r="BW78" s="362"/>
      <c r="BX78" s="362"/>
      <c r="BY78" s="362"/>
      <c r="BZ78" s="362"/>
      <c r="CA78" s="362"/>
      <c r="CB78" s="362"/>
      <c r="CC78" s="362"/>
      <c r="CD78" s="362"/>
      <c r="CE78" s="362"/>
      <c r="CF78" s="362"/>
      <c r="CG78" s="362"/>
      <c r="CH78" s="362"/>
      <c r="CI78" s="362"/>
      <c r="CJ78" s="362"/>
      <c r="CK78" s="362"/>
      <c r="CL78" s="362"/>
      <c r="CM78" s="362"/>
      <c r="CN78" s="363"/>
      <c r="CO78" s="426">
        <f aca="true" t="shared" si="2" ref="CO78:CO131">BU78/BA78*100-100</f>
        <v>0</v>
      </c>
      <c r="CP78" s="427"/>
      <c r="CQ78" s="427"/>
      <c r="CR78" s="427"/>
      <c r="CS78" s="427"/>
      <c r="CT78" s="427"/>
      <c r="CU78" s="427"/>
      <c r="CV78" s="427"/>
      <c r="CW78" s="427"/>
      <c r="CX78" s="427"/>
      <c r="CY78" s="427"/>
      <c r="CZ78" s="427"/>
      <c r="DA78" s="427"/>
      <c r="DB78" s="427"/>
      <c r="DC78" s="427"/>
      <c r="DD78" s="428"/>
    </row>
    <row r="79" spans="1:108" s="151" customFormat="1" ht="80.45" customHeight="1">
      <c r="A79" s="91" t="s">
        <v>182</v>
      </c>
      <c r="B79" s="429" t="s">
        <v>623</v>
      </c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30"/>
      <c r="AO79" s="430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1"/>
      <c r="BA79" s="358">
        <v>106.33</v>
      </c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  <c r="BQ79" s="362"/>
      <c r="BR79" s="362"/>
      <c r="BS79" s="362"/>
      <c r="BT79" s="363"/>
      <c r="BU79" s="358">
        <v>106.33</v>
      </c>
      <c r="BV79" s="362"/>
      <c r="BW79" s="362"/>
      <c r="BX79" s="362"/>
      <c r="BY79" s="362"/>
      <c r="BZ79" s="362"/>
      <c r="CA79" s="362"/>
      <c r="CB79" s="362"/>
      <c r="CC79" s="362"/>
      <c r="CD79" s="362"/>
      <c r="CE79" s="362"/>
      <c r="CF79" s="362"/>
      <c r="CG79" s="362"/>
      <c r="CH79" s="362"/>
      <c r="CI79" s="362"/>
      <c r="CJ79" s="362"/>
      <c r="CK79" s="362"/>
      <c r="CL79" s="362"/>
      <c r="CM79" s="362"/>
      <c r="CN79" s="363"/>
      <c r="CO79" s="426">
        <f t="shared" si="2"/>
        <v>0</v>
      </c>
      <c r="CP79" s="427"/>
      <c r="CQ79" s="427"/>
      <c r="CR79" s="427"/>
      <c r="CS79" s="427"/>
      <c r="CT79" s="427"/>
      <c r="CU79" s="427"/>
      <c r="CV79" s="427"/>
      <c r="CW79" s="427"/>
      <c r="CX79" s="427"/>
      <c r="CY79" s="427"/>
      <c r="CZ79" s="427"/>
      <c r="DA79" s="427"/>
      <c r="DB79" s="427"/>
      <c r="DC79" s="427"/>
      <c r="DD79" s="428"/>
    </row>
    <row r="80" spans="1:108" s="151" customFormat="1" ht="12" customHeight="1">
      <c r="A80" s="91" t="s">
        <v>358</v>
      </c>
      <c r="B80" s="429" t="s">
        <v>628</v>
      </c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30"/>
      <c r="AN80" s="430"/>
      <c r="AO80" s="430"/>
      <c r="AP80" s="430"/>
      <c r="AQ80" s="430"/>
      <c r="AR80" s="430"/>
      <c r="AS80" s="430"/>
      <c r="AT80" s="430"/>
      <c r="AU80" s="430"/>
      <c r="AV80" s="430"/>
      <c r="AW80" s="430"/>
      <c r="AX80" s="430"/>
      <c r="AY80" s="430"/>
      <c r="AZ80" s="431"/>
      <c r="BA80" s="358">
        <v>51.56</v>
      </c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362"/>
      <c r="BS80" s="362"/>
      <c r="BT80" s="363"/>
      <c r="BU80" s="358">
        <v>51.56</v>
      </c>
      <c r="BV80" s="362"/>
      <c r="BW80" s="362"/>
      <c r="BX80" s="362"/>
      <c r="BY80" s="362"/>
      <c r="BZ80" s="362"/>
      <c r="CA80" s="362"/>
      <c r="CB80" s="362"/>
      <c r="CC80" s="362"/>
      <c r="CD80" s="362"/>
      <c r="CE80" s="362"/>
      <c r="CF80" s="362"/>
      <c r="CG80" s="362"/>
      <c r="CH80" s="362"/>
      <c r="CI80" s="362"/>
      <c r="CJ80" s="362"/>
      <c r="CK80" s="362"/>
      <c r="CL80" s="362"/>
      <c r="CM80" s="362"/>
      <c r="CN80" s="363"/>
      <c r="CO80" s="426">
        <f t="shared" si="2"/>
        <v>0</v>
      </c>
      <c r="CP80" s="427"/>
      <c r="CQ80" s="427"/>
      <c r="CR80" s="427"/>
      <c r="CS80" s="427"/>
      <c r="CT80" s="427"/>
      <c r="CU80" s="427"/>
      <c r="CV80" s="427"/>
      <c r="CW80" s="427"/>
      <c r="CX80" s="427"/>
      <c r="CY80" s="427"/>
      <c r="CZ80" s="427"/>
      <c r="DA80" s="427"/>
      <c r="DB80" s="427"/>
      <c r="DC80" s="427"/>
      <c r="DD80" s="428"/>
    </row>
    <row r="81" spans="1:108" s="151" customFormat="1" ht="16.15" customHeight="1">
      <c r="A81" s="91" t="s">
        <v>359</v>
      </c>
      <c r="B81" s="429" t="s">
        <v>627</v>
      </c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0"/>
      <c r="AY81" s="430"/>
      <c r="AZ81" s="431"/>
      <c r="BA81" s="358">
        <v>51.56</v>
      </c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362"/>
      <c r="BS81" s="362"/>
      <c r="BT81" s="363"/>
      <c r="BU81" s="358">
        <v>51.56</v>
      </c>
      <c r="BV81" s="362"/>
      <c r="BW81" s="362"/>
      <c r="BX81" s="362"/>
      <c r="BY81" s="362"/>
      <c r="BZ81" s="362"/>
      <c r="CA81" s="362"/>
      <c r="CB81" s="362"/>
      <c r="CC81" s="362"/>
      <c r="CD81" s="362"/>
      <c r="CE81" s="362"/>
      <c r="CF81" s="362"/>
      <c r="CG81" s="362"/>
      <c r="CH81" s="362"/>
      <c r="CI81" s="362"/>
      <c r="CJ81" s="362"/>
      <c r="CK81" s="362"/>
      <c r="CL81" s="362"/>
      <c r="CM81" s="362"/>
      <c r="CN81" s="363"/>
      <c r="CO81" s="426">
        <f t="shared" si="2"/>
        <v>0</v>
      </c>
      <c r="CP81" s="427"/>
      <c r="CQ81" s="427"/>
      <c r="CR81" s="427"/>
      <c r="CS81" s="427"/>
      <c r="CT81" s="427"/>
      <c r="CU81" s="427"/>
      <c r="CV81" s="427"/>
      <c r="CW81" s="427"/>
      <c r="CX81" s="427"/>
      <c r="CY81" s="427"/>
      <c r="CZ81" s="427"/>
      <c r="DA81" s="427"/>
      <c r="DB81" s="427"/>
      <c r="DC81" s="427"/>
      <c r="DD81" s="428"/>
    </row>
    <row r="82" spans="1:108" s="151" customFormat="1" ht="15" customHeight="1">
      <c r="A82" s="91" t="s">
        <v>360</v>
      </c>
      <c r="B82" s="429" t="s">
        <v>649</v>
      </c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  <c r="AH82" s="430"/>
      <c r="AI82" s="430"/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1"/>
      <c r="BA82" s="358">
        <v>16.11</v>
      </c>
      <c r="BB82" s="362"/>
      <c r="BC82" s="362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  <c r="BQ82" s="362"/>
      <c r="BR82" s="362"/>
      <c r="BS82" s="362"/>
      <c r="BT82" s="363"/>
      <c r="BU82" s="358">
        <v>16.11</v>
      </c>
      <c r="BV82" s="362"/>
      <c r="BW82" s="362"/>
      <c r="BX82" s="362"/>
      <c r="BY82" s="362"/>
      <c r="BZ82" s="362"/>
      <c r="CA82" s="362"/>
      <c r="CB82" s="362"/>
      <c r="CC82" s="362"/>
      <c r="CD82" s="362"/>
      <c r="CE82" s="362"/>
      <c r="CF82" s="362"/>
      <c r="CG82" s="362"/>
      <c r="CH82" s="362"/>
      <c r="CI82" s="362"/>
      <c r="CJ82" s="362"/>
      <c r="CK82" s="362"/>
      <c r="CL82" s="362"/>
      <c r="CM82" s="362"/>
      <c r="CN82" s="363"/>
      <c r="CO82" s="426">
        <f t="shared" si="2"/>
        <v>0</v>
      </c>
      <c r="CP82" s="427"/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7"/>
      <c r="DB82" s="427"/>
      <c r="DC82" s="427"/>
      <c r="DD82" s="428"/>
    </row>
    <row r="83" spans="1:108" s="151" customFormat="1" ht="15" customHeight="1">
      <c r="A83" s="91" t="s">
        <v>361</v>
      </c>
      <c r="B83" s="429" t="s">
        <v>614</v>
      </c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0"/>
      <c r="AM83" s="430"/>
      <c r="AN83" s="430"/>
      <c r="AO83" s="430"/>
      <c r="AP83" s="430"/>
      <c r="AQ83" s="430"/>
      <c r="AR83" s="430"/>
      <c r="AS83" s="430"/>
      <c r="AT83" s="430"/>
      <c r="AU83" s="430"/>
      <c r="AV83" s="430"/>
      <c r="AW83" s="430"/>
      <c r="AX83" s="430"/>
      <c r="AY83" s="430"/>
      <c r="AZ83" s="431"/>
      <c r="BA83" s="358">
        <v>51.56</v>
      </c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2"/>
      <c r="BR83" s="362"/>
      <c r="BS83" s="362"/>
      <c r="BT83" s="363"/>
      <c r="BU83" s="358">
        <v>51.56</v>
      </c>
      <c r="BV83" s="362"/>
      <c r="BW83" s="362"/>
      <c r="BX83" s="362"/>
      <c r="BY83" s="362"/>
      <c r="BZ83" s="362"/>
      <c r="CA83" s="362"/>
      <c r="CB83" s="362"/>
      <c r="CC83" s="362"/>
      <c r="CD83" s="362"/>
      <c r="CE83" s="362"/>
      <c r="CF83" s="362"/>
      <c r="CG83" s="362"/>
      <c r="CH83" s="362"/>
      <c r="CI83" s="362"/>
      <c r="CJ83" s="362"/>
      <c r="CK83" s="362"/>
      <c r="CL83" s="362"/>
      <c r="CM83" s="362"/>
      <c r="CN83" s="363"/>
      <c r="CO83" s="426">
        <f t="shared" si="2"/>
        <v>0</v>
      </c>
      <c r="CP83" s="427"/>
      <c r="CQ83" s="427"/>
      <c r="CR83" s="427"/>
      <c r="CS83" s="427"/>
      <c r="CT83" s="427"/>
      <c r="CU83" s="427"/>
      <c r="CV83" s="427"/>
      <c r="CW83" s="427"/>
      <c r="CX83" s="427"/>
      <c r="CY83" s="427"/>
      <c r="CZ83" s="427"/>
      <c r="DA83" s="427"/>
      <c r="DB83" s="427"/>
      <c r="DC83" s="427"/>
      <c r="DD83" s="428"/>
    </row>
    <row r="84" spans="1:108" s="151" customFormat="1" ht="30.6" customHeight="1">
      <c r="A84" s="91" t="s">
        <v>362</v>
      </c>
      <c r="B84" s="429" t="s">
        <v>618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0"/>
      <c r="AN84" s="430"/>
      <c r="AO84" s="430"/>
      <c r="AP84" s="430"/>
      <c r="AQ84" s="430"/>
      <c r="AR84" s="430"/>
      <c r="AS84" s="430"/>
      <c r="AT84" s="430"/>
      <c r="AU84" s="430"/>
      <c r="AV84" s="430"/>
      <c r="AW84" s="430"/>
      <c r="AX84" s="430"/>
      <c r="AY84" s="430"/>
      <c r="AZ84" s="431"/>
      <c r="BA84" s="358">
        <v>9.67</v>
      </c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2"/>
      <c r="BR84" s="362"/>
      <c r="BS84" s="362"/>
      <c r="BT84" s="363"/>
      <c r="BU84" s="358">
        <v>9.67</v>
      </c>
      <c r="BV84" s="362"/>
      <c r="BW84" s="362"/>
      <c r="BX84" s="362"/>
      <c r="BY84" s="362"/>
      <c r="BZ84" s="362"/>
      <c r="CA84" s="362"/>
      <c r="CB84" s="362"/>
      <c r="CC84" s="362"/>
      <c r="CD84" s="362"/>
      <c r="CE84" s="362"/>
      <c r="CF84" s="362"/>
      <c r="CG84" s="362"/>
      <c r="CH84" s="362"/>
      <c r="CI84" s="362"/>
      <c r="CJ84" s="362"/>
      <c r="CK84" s="362"/>
      <c r="CL84" s="362"/>
      <c r="CM84" s="362"/>
      <c r="CN84" s="363"/>
      <c r="CO84" s="426">
        <f t="shared" si="2"/>
        <v>0</v>
      </c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8"/>
    </row>
    <row r="85" spans="1:108" s="151" customFormat="1" ht="19.15" customHeight="1">
      <c r="A85" s="91" t="s">
        <v>363</v>
      </c>
      <c r="B85" s="429" t="s">
        <v>624</v>
      </c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  <c r="AO85" s="430"/>
      <c r="AP85" s="430"/>
      <c r="AQ85" s="430"/>
      <c r="AR85" s="430"/>
      <c r="AS85" s="430"/>
      <c r="AT85" s="430"/>
      <c r="AU85" s="430"/>
      <c r="AV85" s="430"/>
      <c r="AW85" s="430"/>
      <c r="AX85" s="430"/>
      <c r="AY85" s="430"/>
      <c r="AZ85" s="431"/>
      <c r="BA85" s="358">
        <v>6.44</v>
      </c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  <c r="BQ85" s="362"/>
      <c r="BR85" s="362"/>
      <c r="BS85" s="362"/>
      <c r="BT85" s="363"/>
      <c r="BU85" s="358">
        <v>6.44</v>
      </c>
      <c r="BV85" s="362"/>
      <c r="BW85" s="362"/>
      <c r="BX85" s="362"/>
      <c r="BY85" s="362"/>
      <c r="BZ85" s="362"/>
      <c r="CA85" s="362"/>
      <c r="CB85" s="362"/>
      <c r="CC85" s="362"/>
      <c r="CD85" s="362"/>
      <c r="CE85" s="362"/>
      <c r="CF85" s="362"/>
      <c r="CG85" s="362"/>
      <c r="CH85" s="362"/>
      <c r="CI85" s="362"/>
      <c r="CJ85" s="362"/>
      <c r="CK85" s="362"/>
      <c r="CL85" s="362"/>
      <c r="CM85" s="362"/>
      <c r="CN85" s="363"/>
      <c r="CO85" s="426">
        <v>0</v>
      </c>
      <c r="CP85" s="427"/>
      <c r="CQ85" s="427"/>
      <c r="CR85" s="427"/>
      <c r="CS85" s="427"/>
      <c r="CT85" s="427"/>
      <c r="CU85" s="427"/>
      <c r="CV85" s="427"/>
      <c r="CW85" s="427"/>
      <c r="CX85" s="427"/>
      <c r="CY85" s="427"/>
      <c r="CZ85" s="427"/>
      <c r="DA85" s="427"/>
      <c r="DB85" s="427"/>
      <c r="DC85" s="427"/>
      <c r="DD85" s="428"/>
    </row>
    <row r="86" spans="1:108" s="151" customFormat="1" ht="29.25" customHeight="1">
      <c r="A86" s="91" t="s">
        <v>671</v>
      </c>
      <c r="B86" s="429" t="s">
        <v>625</v>
      </c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0"/>
      <c r="AM86" s="430"/>
      <c r="AN86" s="430"/>
      <c r="AO86" s="430"/>
      <c r="AP86" s="430"/>
      <c r="AQ86" s="430"/>
      <c r="AR86" s="430"/>
      <c r="AS86" s="430"/>
      <c r="AT86" s="430"/>
      <c r="AU86" s="430"/>
      <c r="AV86" s="430"/>
      <c r="AW86" s="430"/>
      <c r="AX86" s="430"/>
      <c r="AY86" s="430"/>
      <c r="AZ86" s="431"/>
      <c r="BA86" s="358">
        <v>106.33</v>
      </c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3"/>
      <c r="BU86" s="358">
        <v>106.33</v>
      </c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3"/>
      <c r="CO86" s="426">
        <f t="shared" si="2"/>
        <v>0</v>
      </c>
      <c r="CP86" s="427"/>
      <c r="CQ86" s="427"/>
      <c r="CR86" s="427"/>
      <c r="CS86" s="427"/>
      <c r="CT86" s="427"/>
      <c r="CU86" s="427"/>
      <c r="CV86" s="427"/>
      <c r="CW86" s="427"/>
      <c r="CX86" s="427"/>
      <c r="CY86" s="427"/>
      <c r="CZ86" s="427"/>
      <c r="DA86" s="427"/>
      <c r="DB86" s="427"/>
      <c r="DC86" s="427"/>
      <c r="DD86" s="428"/>
    </row>
    <row r="87" spans="1:108" s="149" customFormat="1" ht="28.9" customHeight="1">
      <c r="A87" s="91" t="s">
        <v>364</v>
      </c>
      <c r="B87" s="429" t="s">
        <v>646</v>
      </c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0"/>
      <c r="AK87" s="430"/>
      <c r="AL87" s="430"/>
      <c r="AM87" s="430"/>
      <c r="AN87" s="430"/>
      <c r="AO87" s="430"/>
      <c r="AP87" s="430"/>
      <c r="AQ87" s="430"/>
      <c r="AR87" s="430"/>
      <c r="AS87" s="430"/>
      <c r="AT87" s="430"/>
      <c r="AU87" s="430"/>
      <c r="AV87" s="430"/>
      <c r="AW87" s="430"/>
      <c r="AX87" s="430"/>
      <c r="AY87" s="430"/>
      <c r="AZ87" s="431"/>
      <c r="BA87" s="358">
        <v>177.22</v>
      </c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3"/>
      <c r="BU87" s="358">
        <v>177.22</v>
      </c>
      <c r="BV87" s="362"/>
      <c r="BW87" s="362"/>
      <c r="BX87" s="362"/>
      <c r="BY87" s="362"/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3"/>
      <c r="CO87" s="426">
        <v>0</v>
      </c>
      <c r="CP87" s="427"/>
      <c r="CQ87" s="427"/>
      <c r="CR87" s="427"/>
      <c r="CS87" s="427"/>
      <c r="CT87" s="427"/>
      <c r="CU87" s="427"/>
      <c r="CV87" s="427"/>
      <c r="CW87" s="427"/>
      <c r="CX87" s="427"/>
      <c r="CY87" s="427"/>
      <c r="CZ87" s="427"/>
      <c r="DA87" s="427"/>
      <c r="DB87" s="427"/>
      <c r="DC87" s="427"/>
      <c r="DD87" s="428"/>
    </row>
    <row r="88" spans="1:108" s="151" customFormat="1" ht="70.15" customHeight="1">
      <c r="A88" s="91" t="s">
        <v>365</v>
      </c>
      <c r="B88" s="429" t="s">
        <v>309</v>
      </c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  <c r="AD88" s="430"/>
      <c r="AE88" s="430"/>
      <c r="AF88" s="430"/>
      <c r="AG88" s="430"/>
      <c r="AH88" s="430"/>
      <c r="AI88" s="430"/>
      <c r="AJ88" s="430"/>
      <c r="AK88" s="430"/>
      <c r="AL88" s="430"/>
      <c r="AM88" s="430"/>
      <c r="AN88" s="430"/>
      <c r="AO88" s="430"/>
      <c r="AP88" s="430"/>
      <c r="AQ88" s="430"/>
      <c r="AR88" s="430"/>
      <c r="AS88" s="430"/>
      <c r="AT88" s="430"/>
      <c r="AU88" s="430"/>
      <c r="AV88" s="430"/>
      <c r="AW88" s="430"/>
      <c r="AX88" s="430"/>
      <c r="AY88" s="430"/>
      <c r="AZ88" s="431"/>
      <c r="BA88" s="358">
        <v>428.55</v>
      </c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3"/>
      <c r="BU88" s="358">
        <v>428.55</v>
      </c>
      <c r="BV88" s="362"/>
      <c r="BW88" s="362"/>
      <c r="BX88" s="362"/>
      <c r="BY88" s="362"/>
      <c r="BZ88" s="362"/>
      <c r="CA88" s="362"/>
      <c r="CB88" s="362"/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/>
      <c r="CN88" s="363"/>
      <c r="CO88" s="426">
        <v>0</v>
      </c>
      <c r="CP88" s="427"/>
      <c r="CQ88" s="427"/>
      <c r="CR88" s="427"/>
      <c r="CS88" s="427"/>
      <c r="CT88" s="427"/>
      <c r="CU88" s="427"/>
      <c r="CV88" s="427"/>
      <c r="CW88" s="427"/>
      <c r="CX88" s="427"/>
      <c r="CY88" s="427"/>
      <c r="CZ88" s="427"/>
      <c r="DA88" s="427"/>
      <c r="DB88" s="427"/>
      <c r="DC88" s="427"/>
      <c r="DD88" s="428"/>
    </row>
    <row r="89" spans="1:108" s="151" customFormat="1" ht="42" customHeight="1">
      <c r="A89" s="91" t="s">
        <v>672</v>
      </c>
      <c r="B89" s="429" t="s">
        <v>626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31"/>
      <c r="BA89" s="358">
        <v>16.11</v>
      </c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3"/>
      <c r="BU89" s="358">
        <v>16.11</v>
      </c>
      <c r="BV89" s="362"/>
      <c r="BW89" s="362"/>
      <c r="BX89" s="362"/>
      <c r="BY89" s="362"/>
      <c r="BZ89" s="362"/>
      <c r="CA89" s="362"/>
      <c r="CB89" s="362"/>
      <c r="CC89" s="362"/>
      <c r="CD89" s="362"/>
      <c r="CE89" s="362"/>
      <c r="CF89" s="362"/>
      <c r="CG89" s="362"/>
      <c r="CH89" s="362"/>
      <c r="CI89" s="362"/>
      <c r="CJ89" s="362"/>
      <c r="CK89" s="362"/>
      <c r="CL89" s="362"/>
      <c r="CM89" s="362"/>
      <c r="CN89" s="363"/>
      <c r="CO89" s="426">
        <v>0</v>
      </c>
      <c r="CP89" s="427"/>
      <c r="CQ89" s="427"/>
      <c r="CR89" s="427"/>
      <c r="CS89" s="427"/>
      <c r="CT89" s="427"/>
      <c r="CU89" s="427"/>
      <c r="CV89" s="427"/>
      <c r="CW89" s="427"/>
      <c r="CX89" s="427"/>
      <c r="CY89" s="427"/>
      <c r="CZ89" s="427"/>
      <c r="DA89" s="427"/>
      <c r="DB89" s="427"/>
      <c r="DC89" s="427"/>
      <c r="DD89" s="428"/>
    </row>
    <row r="90" spans="1:108" s="151" customFormat="1" ht="34.9" customHeight="1">
      <c r="A90" s="91" t="s">
        <v>673</v>
      </c>
      <c r="B90" s="429" t="s">
        <v>619</v>
      </c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30"/>
      <c r="AN90" s="430"/>
      <c r="AO90" s="430"/>
      <c r="AP90" s="430"/>
      <c r="AQ90" s="430"/>
      <c r="AR90" s="430"/>
      <c r="AS90" s="430"/>
      <c r="AT90" s="430"/>
      <c r="AU90" s="430"/>
      <c r="AV90" s="430"/>
      <c r="AW90" s="430"/>
      <c r="AX90" s="430"/>
      <c r="AY90" s="430"/>
      <c r="AZ90" s="431"/>
      <c r="BA90" s="358">
        <v>25.78</v>
      </c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3"/>
      <c r="BU90" s="358">
        <v>25.78</v>
      </c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3"/>
      <c r="CO90" s="426">
        <v>0</v>
      </c>
      <c r="CP90" s="427"/>
      <c r="CQ90" s="427"/>
      <c r="CR90" s="427"/>
      <c r="CS90" s="427"/>
      <c r="CT90" s="427"/>
      <c r="CU90" s="427"/>
      <c r="CV90" s="427"/>
      <c r="CW90" s="427"/>
      <c r="CX90" s="427"/>
      <c r="CY90" s="427"/>
      <c r="CZ90" s="427"/>
      <c r="DA90" s="427"/>
      <c r="DB90" s="427"/>
      <c r="DC90" s="427"/>
      <c r="DD90" s="428"/>
    </row>
    <row r="91" spans="1:108" s="151" customFormat="1" ht="38.45" customHeight="1">
      <c r="A91" s="91" t="s">
        <v>366</v>
      </c>
      <c r="B91" s="429" t="s">
        <v>313</v>
      </c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1"/>
      <c r="BA91" s="358">
        <v>48.33</v>
      </c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3"/>
      <c r="BU91" s="358">
        <v>48.33</v>
      </c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3"/>
      <c r="CO91" s="426">
        <f t="shared" si="2"/>
        <v>0</v>
      </c>
      <c r="CP91" s="427"/>
      <c r="CQ91" s="427"/>
      <c r="CR91" s="427"/>
      <c r="CS91" s="427"/>
      <c r="CT91" s="427"/>
      <c r="CU91" s="427"/>
      <c r="CV91" s="427"/>
      <c r="CW91" s="427"/>
      <c r="CX91" s="427"/>
      <c r="CY91" s="427"/>
      <c r="CZ91" s="427"/>
      <c r="DA91" s="427"/>
      <c r="DB91" s="427"/>
      <c r="DC91" s="427"/>
      <c r="DD91" s="428"/>
    </row>
    <row r="92" spans="1:108" s="151" customFormat="1" ht="52.15" customHeight="1">
      <c r="A92" s="91" t="s">
        <v>367</v>
      </c>
      <c r="B92" s="429" t="s">
        <v>643</v>
      </c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0"/>
      <c r="AO92" s="430"/>
      <c r="AP92" s="430"/>
      <c r="AQ92" s="430"/>
      <c r="AR92" s="430"/>
      <c r="AS92" s="430"/>
      <c r="AT92" s="430"/>
      <c r="AU92" s="430"/>
      <c r="AV92" s="430"/>
      <c r="AW92" s="430"/>
      <c r="AX92" s="430"/>
      <c r="AY92" s="430"/>
      <c r="AZ92" s="431"/>
      <c r="BA92" s="358">
        <v>51.56</v>
      </c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3"/>
      <c r="BU92" s="358">
        <v>51.56</v>
      </c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3"/>
      <c r="CO92" s="426">
        <f t="shared" si="2"/>
        <v>0</v>
      </c>
      <c r="CP92" s="427"/>
      <c r="CQ92" s="427"/>
      <c r="CR92" s="427"/>
      <c r="CS92" s="427"/>
      <c r="CT92" s="427"/>
      <c r="CU92" s="427"/>
      <c r="CV92" s="427"/>
      <c r="CW92" s="427"/>
      <c r="CX92" s="427"/>
      <c r="CY92" s="427"/>
      <c r="CZ92" s="427"/>
      <c r="DA92" s="427"/>
      <c r="DB92" s="427"/>
      <c r="DC92" s="427"/>
      <c r="DD92" s="428"/>
    </row>
    <row r="93" spans="1:108" s="144" customFormat="1" ht="31.9" customHeight="1">
      <c r="A93" s="89" t="s">
        <v>368</v>
      </c>
      <c r="B93" s="429" t="s">
        <v>644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0"/>
      <c r="AO93" s="430"/>
      <c r="AP93" s="430"/>
      <c r="AQ93" s="430"/>
      <c r="AR93" s="430"/>
      <c r="AS93" s="430"/>
      <c r="AT93" s="430"/>
      <c r="AU93" s="430"/>
      <c r="AV93" s="430"/>
      <c r="AW93" s="430"/>
      <c r="AX93" s="430"/>
      <c r="AY93" s="430"/>
      <c r="AZ93" s="431"/>
      <c r="BA93" s="358">
        <v>51.56</v>
      </c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3"/>
      <c r="BU93" s="358">
        <v>51.56</v>
      </c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2"/>
      <c r="CM93" s="362"/>
      <c r="CN93" s="363"/>
      <c r="CO93" s="426">
        <f t="shared" si="2"/>
        <v>0</v>
      </c>
      <c r="CP93" s="427"/>
      <c r="CQ93" s="427"/>
      <c r="CR93" s="427"/>
      <c r="CS93" s="427"/>
      <c r="CT93" s="427"/>
      <c r="CU93" s="427"/>
      <c r="CV93" s="427"/>
      <c r="CW93" s="427"/>
      <c r="CX93" s="427"/>
      <c r="CY93" s="427"/>
      <c r="CZ93" s="427"/>
      <c r="DA93" s="427"/>
      <c r="DB93" s="427"/>
      <c r="DC93" s="427"/>
      <c r="DD93" s="428"/>
    </row>
    <row r="94" spans="1:108" s="144" customFormat="1" ht="31.9" customHeight="1">
      <c r="A94" s="89" t="s">
        <v>369</v>
      </c>
      <c r="B94" s="429" t="s">
        <v>645</v>
      </c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30"/>
      <c r="AO94" s="430"/>
      <c r="AP94" s="430"/>
      <c r="AQ94" s="430"/>
      <c r="AR94" s="430"/>
      <c r="AS94" s="430"/>
      <c r="AT94" s="430"/>
      <c r="AU94" s="430"/>
      <c r="AV94" s="430"/>
      <c r="AW94" s="430"/>
      <c r="AX94" s="430"/>
      <c r="AY94" s="430"/>
      <c r="AZ94" s="431"/>
      <c r="BA94" s="358">
        <v>51.56</v>
      </c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  <c r="BO94" s="362"/>
      <c r="BP94" s="362"/>
      <c r="BQ94" s="362"/>
      <c r="BR94" s="362"/>
      <c r="BS94" s="362"/>
      <c r="BT94" s="363"/>
      <c r="BU94" s="358">
        <v>51.56</v>
      </c>
      <c r="BV94" s="362"/>
      <c r="BW94" s="362"/>
      <c r="BX94" s="362"/>
      <c r="BY94" s="362"/>
      <c r="BZ94" s="362"/>
      <c r="CA94" s="362"/>
      <c r="CB94" s="362"/>
      <c r="CC94" s="362"/>
      <c r="CD94" s="362"/>
      <c r="CE94" s="362"/>
      <c r="CF94" s="362"/>
      <c r="CG94" s="362"/>
      <c r="CH94" s="362"/>
      <c r="CI94" s="362"/>
      <c r="CJ94" s="362"/>
      <c r="CK94" s="362"/>
      <c r="CL94" s="362"/>
      <c r="CM94" s="362"/>
      <c r="CN94" s="363"/>
      <c r="CO94" s="426">
        <f t="shared" si="2"/>
        <v>0</v>
      </c>
      <c r="CP94" s="427"/>
      <c r="CQ94" s="427"/>
      <c r="CR94" s="427"/>
      <c r="CS94" s="427"/>
      <c r="CT94" s="427"/>
      <c r="CU94" s="427"/>
      <c r="CV94" s="427"/>
      <c r="CW94" s="427"/>
      <c r="CX94" s="427"/>
      <c r="CY94" s="427"/>
      <c r="CZ94" s="427"/>
      <c r="DA94" s="427"/>
      <c r="DB94" s="427"/>
      <c r="DC94" s="427"/>
      <c r="DD94" s="428"/>
    </row>
    <row r="95" spans="1:108" s="151" customFormat="1" ht="25.5" customHeight="1">
      <c r="A95" s="91" t="s">
        <v>674</v>
      </c>
      <c r="B95" s="429" t="s">
        <v>617</v>
      </c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30"/>
      <c r="AD95" s="430"/>
      <c r="AE95" s="430"/>
      <c r="AF95" s="430"/>
      <c r="AG95" s="430"/>
      <c r="AH95" s="430"/>
      <c r="AI95" s="430"/>
      <c r="AJ95" s="430"/>
      <c r="AK95" s="430"/>
      <c r="AL95" s="430"/>
      <c r="AM95" s="430"/>
      <c r="AN95" s="430"/>
      <c r="AO95" s="430"/>
      <c r="AP95" s="430"/>
      <c r="AQ95" s="430"/>
      <c r="AR95" s="430"/>
      <c r="AS95" s="430"/>
      <c r="AT95" s="430"/>
      <c r="AU95" s="430"/>
      <c r="AV95" s="430"/>
      <c r="AW95" s="430"/>
      <c r="AX95" s="430"/>
      <c r="AY95" s="430"/>
      <c r="AZ95" s="431"/>
      <c r="BA95" s="358">
        <v>19.33</v>
      </c>
      <c r="BB95" s="362"/>
      <c r="BC95" s="362"/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2"/>
      <c r="BO95" s="362"/>
      <c r="BP95" s="362"/>
      <c r="BQ95" s="362"/>
      <c r="BR95" s="362"/>
      <c r="BS95" s="362"/>
      <c r="BT95" s="363"/>
      <c r="BU95" s="358">
        <v>19.33</v>
      </c>
      <c r="BV95" s="362"/>
      <c r="BW95" s="362"/>
      <c r="BX95" s="362"/>
      <c r="BY95" s="362"/>
      <c r="BZ95" s="362"/>
      <c r="CA95" s="362"/>
      <c r="CB95" s="362"/>
      <c r="CC95" s="362"/>
      <c r="CD95" s="362"/>
      <c r="CE95" s="362"/>
      <c r="CF95" s="362"/>
      <c r="CG95" s="362"/>
      <c r="CH95" s="362"/>
      <c r="CI95" s="362"/>
      <c r="CJ95" s="362"/>
      <c r="CK95" s="362"/>
      <c r="CL95" s="362"/>
      <c r="CM95" s="362"/>
      <c r="CN95" s="363"/>
      <c r="CO95" s="426">
        <f t="shared" si="2"/>
        <v>0</v>
      </c>
      <c r="CP95" s="427"/>
      <c r="CQ95" s="427"/>
      <c r="CR95" s="427"/>
      <c r="CS95" s="427"/>
      <c r="CT95" s="427"/>
      <c r="CU95" s="427"/>
      <c r="CV95" s="427"/>
      <c r="CW95" s="427"/>
      <c r="CX95" s="427"/>
      <c r="CY95" s="427"/>
      <c r="CZ95" s="427"/>
      <c r="DA95" s="427"/>
      <c r="DB95" s="427"/>
      <c r="DC95" s="427"/>
      <c r="DD95" s="428"/>
    </row>
    <row r="96" spans="1:108" s="151" customFormat="1" ht="12" customHeight="1">
      <c r="A96" s="91" t="s">
        <v>675</v>
      </c>
      <c r="B96" s="429" t="s">
        <v>620</v>
      </c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  <c r="AD96" s="430"/>
      <c r="AE96" s="430"/>
      <c r="AF96" s="430"/>
      <c r="AG96" s="430"/>
      <c r="AH96" s="430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0"/>
      <c r="AZ96" s="431"/>
      <c r="BA96" s="358">
        <v>25.78</v>
      </c>
      <c r="BB96" s="362"/>
      <c r="BC96" s="362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2"/>
      <c r="BO96" s="362"/>
      <c r="BP96" s="362"/>
      <c r="BQ96" s="362"/>
      <c r="BR96" s="362"/>
      <c r="BS96" s="362"/>
      <c r="BT96" s="363"/>
      <c r="BU96" s="358">
        <v>25.78</v>
      </c>
      <c r="BV96" s="362"/>
      <c r="BW96" s="362"/>
      <c r="BX96" s="362"/>
      <c r="BY96" s="362"/>
      <c r="BZ96" s="362"/>
      <c r="CA96" s="362"/>
      <c r="CB96" s="362"/>
      <c r="CC96" s="362"/>
      <c r="CD96" s="362"/>
      <c r="CE96" s="362"/>
      <c r="CF96" s="362"/>
      <c r="CG96" s="362"/>
      <c r="CH96" s="362"/>
      <c r="CI96" s="362"/>
      <c r="CJ96" s="362"/>
      <c r="CK96" s="362"/>
      <c r="CL96" s="362"/>
      <c r="CM96" s="362"/>
      <c r="CN96" s="363"/>
      <c r="CO96" s="426">
        <f t="shared" si="2"/>
        <v>0</v>
      </c>
      <c r="CP96" s="427"/>
      <c r="CQ96" s="427"/>
      <c r="CR96" s="427"/>
      <c r="CS96" s="427"/>
      <c r="CT96" s="427"/>
      <c r="CU96" s="427"/>
      <c r="CV96" s="427"/>
      <c r="CW96" s="427"/>
      <c r="CX96" s="427"/>
      <c r="CY96" s="427"/>
      <c r="CZ96" s="427"/>
      <c r="DA96" s="427"/>
      <c r="DB96" s="427"/>
      <c r="DC96" s="427"/>
      <c r="DD96" s="428"/>
    </row>
    <row r="97" spans="1:108" s="151" customFormat="1" ht="12.75" customHeight="1">
      <c r="A97" s="91" t="s">
        <v>370</v>
      </c>
      <c r="B97" s="429" t="s">
        <v>631</v>
      </c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430"/>
      <c r="AP97" s="430"/>
      <c r="AQ97" s="430"/>
      <c r="AR97" s="430"/>
      <c r="AS97" s="430"/>
      <c r="AT97" s="430"/>
      <c r="AU97" s="430"/>
      <c r="AV97" s="430"/>
      <c r="AW97" s="430"/>
      <c r="AX97" s="430"/>
      <c r="AY97" s="430"/>
      <c r="AZ97" s="431"/>
      <c r="BA97" s="358">
        <v>51.56</v>
      </c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  <c r="BO97" s="362"/>
      <c r="BP97" s="362"/>
      <c r="BQ97" s="362"/>
      <c r="BR97" s="362"/>
      <c r="BS97" s="362"/>
      <c r="BT97" s="363"/>
      <c r="BU97" s="358">
        <v>51.56</v>
      </c>
      <c r="BV97" s="362"/>
      <c r="BW97" s="362"/>
      <c r="BX97" s="362"/>
      <c r="BY97" s="362"/>
      <c r="BZ97" s="362"/>
      <c r="CA97" s="362"/>
      <c r="CB97" s="362"/>
      <c r="CC97" s="362"/>
      <c r="CD97" s="362"/>
      <c r="CE97" s="362"/>
      <c r="CF97" s="362"/>
      <c r="CG97" s="362"/>
      <c r="CH97" s="362"/>
      <c r="CI97" s="362"/>
      <c r="CJ97" s="362"/>
      <c r="CK97" s="362"/>
      <c r="CL97" s="362"/>
      <c r="CM97" s="362"/>
      <c r="CN97" s="363"/>
      <c r="CO97" s="426">
        <f t="shared" si="2"/>
        <v>0</v>
      </c>
      <c r="CP97" s="427"/>
      <c r="CQ97" s="427"/>
      <c r="CR97" s="427"/>
      <c r="CS97" s="427"/>
      <c r="CT97" s="427"/>
      <c r="CU97" s="427"/>
      <c r="CV97" s="427"/>
      <c r="CW97" s="427"/>
      <c r="CX97" s="427"/>
      <c r="CY97" s="427"/>
      <c r="CZ97" s="427"/>
      <c r="DA97" s="427"/>
      <c r="DB97" s="427"/>
      <c r="DC97" s="427"/>
      <c r="DD97" s="428"/>
    </row>
    <row r="98" spans="1:108" s="151" customFormat="1" ht="12" customHeight="1">
      <c r="A98" s="91" t="s">
        <v>371</v>
      </c>
      <c r="B98" s="429" t="s">
        <v>319</v>
      </c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  <c r="AJ98" s="430"/>
      <c r="AK98" s="430"/>
      <c r="AL98" s="430"/>
      <c r="AM98" s="430"/>
      <c r="AN98" s="430"/>
      <c r="AO98" s="430"/>
      <c r="AP98" s="430"/>
      <c r="AQ98" s="430"/>
      <c r="AR98" s="430"/>
      <c r="AS98" s="430"/>
      <c r="AT98" s="430"/>
      <c r="AU98" s="430"/>
      <c r="AV98" s="430"/>
      <c r="AW98" s="430"/>
      <c r="AX98" s="430"/>
      <c r="AY98" s="430"/>
      <c r="AZ98" s="431"/>
      <c r="BA98" s="358">
        <v>9.67</v>
      </c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  <c r="BQ98" s="362"/>
      <c r="BR98" s="362"/>
      <c r="BS98" s="362"/>
      <c r="BT98" s="363"/>
      <c r="BU98" s="358">
        <v>9.67</v>
      </c>
      <c r="BV98" s="362"/>
      <c r="BW98" s="362"/>
      <c r="BX98" s="362"/>
      <c r="BY98" s="362"/>
      <c r="BZ98" s="362"/>
      <c r="CA98" s="362"/>
      <c r="CB98" s="362"/>
      <c r="CC98" s="362"/>
      <c r="CD98" s="362"/>
      <c r="CE98" s="362"/>
      <c r="CF98" s="362"/>
      <c r="CG98" s="362"/>
      <c r="CH98" s="362"/>
      <c r="CI98" s="362"/>
      <c r="CJ98" s="362"/>
      <c r="CK98" s="362"/>
      <c r="CL98" s="362"/>
      <c r="CM98" s="362"/>
      <c r="CN98" s="363"/>
      <c r="CO98" s="426">
        <f t="shared" si="2"/>
        <v>0</v>
      </c>
      <c r="CP98" s="427"/>
      <c r="CQ98" s="427"/>
      <c r="CR98" s="427"/>
      <c r="CS98" s="427"/>
      <c r="CT98" s="427"/>
      <c r="CU98" s="427"/>
      <c r="CV98" s="427"/>
      <c r="CW98" s="427"/>
      <c r="CX98" s="427"/>
      <c r="CY98" s="427"/>
      <c r="CZ98" s="427"/>
      <c r="DA98" s="427"/>
      <c r="DB98" s="427"/>
      <c r="DC98" s="427"/>
      <c r="DD98" s="428"/>
    </row>
    <row r="99" spans="1:108" s="151" customFormat="1" ht="16.9" customHeight="1">
      <c r="A99" s="91" t="s">
        <v>372</v>
      </c>
      <c r="B99" s="429" t="s">
        <v>650</v>
      </c>
      <c r="C99" s="430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1"/>
      <c r="BA99" s="358">
        <v>145</v>
      </c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  <c r="BO99" s="362"/>
      <c r="BP99" s="362"/>
      <c r="BQ99" s="362"/>
      <c r="BR99" s="362"/>
      <c r="BS99" s="362"/>
      <c r="BT99" s="363"/>
      <c r="BU99" s="358">
        <v>145</v>
      </c>
      <c r="BV99" s="362"/>
      <c r="BW99" s="362"/>
      <c r="BX99" s="362"/>
      <c r="BY99" s="362"/>
      <c r="BZ99" s="362"/>
      <c r="CA99" s="362"/>
      <c r="CB99" s="362"/>
      <c r="CC99" s="362"/>
      <c r="CD99" s="362"/>
      <c r="CE99" s="362"/>
      <c r="CF99" s="362"/>
      <c r="CG99" s="362"/>
      <c r="CH99" s="362"/>
      <c r="CI99" s="362"/>
      <c r="CJ99" s="362"/>
      <c r="CK99" s="362"/>
      <c r="CL99" s="362"/>
      <c r="CM99" s="362"/>
      <c r="CN99" s="363"/>
      <c r="CO99" s="426">
        <f t="shared" si="2"/>
        <v>0</v>
      </c>
      <c r="CP99" s="427"/>
      <c r="CQ99" s="427"/>
      <c r="CR99" s="427"/>
      <c r="CS99" s="427"/>
      <c r="CT99" s="427"/>
      <c r="CU99" s="427"/>
      <c r="CV99" s="427"/>
      <c r="CW99" s="427"/>
      <c r="CX99" s="427"/>
      <c r="CY99" s="427"/>
      <c r="CZ99" s="427"/>
      <c r="DA99" s="427"/>
      <c r="DB99" s="427"/>
      <c r="DC99" s="427"/>
      <c r="DD99" s="428"/>
    </row>
    <row r="100" spans="1:108" s="151" customFormat="1" ht="16.9" customHeight="1">
      <c r="A100" s="91" t="s">
        <v>373</v>
      </c>
      <c r="B100" s="429" t="s">
        <v>632</v>
      </c>
      <c r="C100" s="430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  <c r="AJ100" s="430"/>
      <c r="AK100" s="430"/>
      <c r="AL100" s="430"/>
      <c r="AM100" s="430"/>
      <c r="AN100" s="430"/>
      <c r="AO100" s="430"/>
      <c r="AP100" s="430"/>
      <c r="AQ100" s="430"/>
      <c r="AR100" s="430"/>
      <c r="AS100" s="430"/>
      <c r="AT100" s="430"/>
      <c r="AU100" s="430"/>
      <c r="AV100" s="430"/>
      <c r="AW100" s="430"/>
      <c r="AX100" s="430"/>
      <c r="AY100" s="430"/>
      <c r="AZ100" s="431"/>
      <c r="BA100" s="358">
        <v>16.11</v>
      </c>
      <c r="BB100" s="362"/>
      <c r="BC100" s="362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 s="362"/>
      <c r="BP100" s="362"/>
      <c r="BQ100" s="362"/>
      <c r="BR100" s="362"/>
      <c r="BS100" s="362"/>
      <c r="BT100" s="363"/>
      <c r="BU100" s="358">
        <v>16.11</v>
      </c>
      <c r="BV100" s="362"/>
      <c r="BW100" s="362"/>
      <c r="BX100" s="362"/>
      <c r="BY100" s="362"/>
      <c r="BZ100" s="362"/>
      <c r="CA100" s="362"/>
      <c r="CB100" s="362"/>
      <c r="CC100" s="362"/>
      <c r="CD100" s="362"/>
      <c r="CE100" s="362"/>
      <c r="CF100" s="362"/>
      <c r="CG100" s="362"/>
      <c r="CH100" s="362"/>
      <c r="CI100" s="362"/>
      <c r="CJ100" s="362"/>
      <c r="CK100" s="362"/>
      <c r="CL100" s="362"/>
      <c r="CM100" s="362"/>
      <c r="CN100" s="363"/>
      <c r="CO100" s="426">
        <f t="shared" si="2"/>
        <v>0</v>
      </c>
      <c r="CP100" s="427"/>
      <c r="CQ100" s="427"/>
      <c r="CR100" s="427"/>
      <c r="CS100" s="427"/>
      <c r="CT100" s="427"/>
      <c r="CU100" s="427"/>
      <c r="CV100" s="427"/>
      <c r="CW100" s="427"/>
      <c r="CX100" s="427"/>
      <c r="CY100" s="427"/>
      <c r="CZ100" s="427"/>
      <c r="DA100" s="427"/>
      <c r="DB100" s="427"/>
      <c r="DC100" s="427"/>
      <c r="DD100" s="428"/>
    </row>
    <row r="101" spans="1:108" s="151" customFormat="1" ht="28.15" customHeight="1">
      <c r="A101" s="91" t="s">
        <v>374</v>
      </c>
      <c r="B101" s="429" t="s">
        <v>634</v>
      </c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0"/>
      <c r="AO101" s="430"/>
      <c r="AP101" s="430"/>
      <c r="AQ101" s="430"/>
      <c r="AR101" s="430"/>
      <c r="AS101" s="430"/>
      <c r="AT101" s="430"/>
      <c r="AU101" s="430"/>
      <c r="AV101" s="430"/>
      <c r="AW101" s="430"/>
      <c r="AX101" s="430"/>
      <c r="AY101" s="430"/>
      <c r="AZ101" s="431"/>
      <c r="BA101" s="358">
        <v>23.19</v>
      </c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 s="362"/>
      <c r="BP101" s="362"/>
      <c r="BQ101" s="362"/>
      <c r="BR101" s="362"/>
      <c r="BS101" s="362"/>
      <c r="BT101" s="363"/>
      <c r="BU101" s="358">
        <v>23.19</v>
      </c>
      <c r="BV101" s="362"/>
      <c r="BW101" s="362"/>
      <c r="BX101" s="362"/>
      <c r="BY101" s="362"/>
      <c r="BZ101" s="362"/>
      <c r="CA101" s="362"/>
      <c r="CB101" s="362"/>
      <c r="CC101" s="362"/>
      <c r="CD101" s="362"/>
      <c r="CE101" s="362"/>
      <c r="CF101" s="362"/>
      <c r="CG101" s="362"/>
      <c r="CH101" s="362"/>
      <c r="CI101" s="362"/>
      <c r="CJ101" s="362"/>
      <c r="CK101" s="362"/>
      <c r="CL101" s="362"/>
      <c r="CM101" s="362"/>
      <c r="CN101" s="363"/>
      <c r="CO101" s="426">
        <f t="shared" si="2"/>
        <v>0</v>
      </c>
      <c r="CP101" s="427"/>
      <c r="CQ101" s="427"/>
      <c r="CR101" s="427"/>
      <c r="CS101" s="427"/>
      <c r="CT101" s="427"/>
      <c r="CU101" s="427"/>
      <c r="CV101" s="427"/>
      <c r="CW101" s="427"/>
      <c r="CX101" s="427"/>
      <c r="CY101" s="427"/>
      <c r="CZ101" s="427"/>
      <c r="DA101" s="427"/>
      <c r="DB101" s="427"/>
      <c r="DC101" s="427"/>
      <c r="DD101" s="428"/>
    </row>
    <row r="102" spans="1:108" s="151" customFormat="1" ht="24" customHeight="1">
      <c r="A102" s="91" t="s">
        <v>375</v>
      </c>
      <c r="B102" s="429" t="s">
        <v>633</v>
      </c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  <c r="AJ102" s="430"/>
      <c r="AK102" s="430"/>
      <c r="AL102" s="430"/>
      <c r="AM102" s="430"/>
      <c r="AN102" s="430"/>
      <c r="AO102" s="430"/>
      <c r="AP102" s="430"/>
      <c r="AQ102" s="430"/>
      <c r="AR102" s="430"/>
      <c r="AS102" s="430"/>
      <c r="AT102" s="430"/>
      <c r="AU102" s="430"/>
      <c r="AV102" s="430"/>
      <c r="AW102" s="430"/>
      <c r="AX102" s="430"/>
      <c r="AY102" s="430"/>
      <c r="AZ102" s="431"/>
      <c r="BA102" s="358">
        <v>12.89</v>
      </c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363"/>
      <c r="BU102" s="358">
        <v>12.89</v>
      </c>
      <c r="BV102" s="362"/>
      <c r="BW102" s="362"/>
      <c r="BX102" s="362"/>
      <c r="BY102" s="362"/>
      <c r="BZ102" s="362"/>
      <c r="CA102" s="362"/>
      <c r="CB102" s="362"/>
      <c r="CC102" s="362"/>
      <c r="CD102" s="362"/>
      <c r="CE102" s="362"/>
      <c r="CF102" s="362"/>
      <c r="CG102" s="362"/>
      <c r="CH102" s="362"/>
      <c r="CI102" s="362"/>
      <c r="CJ102" s="362"/>
      <c r="CK102" s="362"/>
      <c r="CL102" s="362"/>
      <c r="CM102" s="362"/>
      <c r="CN102" s="363"/>
      <c r="CO102" s="426">
        <f t="shared" si="2"/>
        <v>0</v>
      </c>
      <c r="CP102" s="427"/>
      <c r="CQ102" s="427"/>
      <c r="CR102" s="427"/>
      <c r="CS102" s="427"/>
      <c r="CT102" s="427"/>
      <c r="CU102" s="427"/>
      <c r="CV102" s="427"/>
      <c r="CW102" s="427"/>
      <c r="CX102" s="427"/>
      <c r="CY102" s="427"/>
      <c r="CZ102" s="427"/>
      <c r="DA102" s="427"/>
      <c r="DB102" s="427"/>
      <c r="DC102" s="427"/>
      <c r="DD102" s="428"/>
    </row>
    <row r="103" spans="1:108" s="152" customFormat="1" ht="43.9" customHeight="1">
      <c r="A103" s="89" t="s">
        <v>376</v>
      </c>
      <c r="B103" s="429" t="s">
        <v>651</v>
      </c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  <c r="AJ103" s="430"/>
      <c r="AK103" s="430"/>
      <c r="AL103" s="430"/>
      <c r="AM103" s="430"/>
      <c r="AN103" s="430"/>
      <c r="AO103" s="430"/>
      <c r="AP103" s="430"/>
      <c r="AQ103" s="430"/>
      <c r="AR103" s="430"/>
      <c r="AS103" s="430"/>
      <c r="AT103" s="430"/>
      <c r="AU103" s="430"/>
      <c r="AV103" s="430"/>
      <c r="AW103" s="430"/>
      <c r="AX103" s="430"/>
      <c r="AY103" s="430"/>
      <c r="AZ103" s="431"/>
      <c r="BA103" s="358">
        <v>106.33</v>
      </c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 s="362"/>
      <c r="BP103" s="362"/>
      <c r="BQ103" s="362"/>
      <c r="BR103" s="362"/>
      <c r="BS103" s="362"/>
      <c r="BT103" s="363"/>
      <c r="BU103" s="358">
        <v>106.33</v>
      </c>
      <c r="BV103" s="362"/>
      <c r="BW103" s="362"/>
      <c r="BX103" s="362"/>
      <c r="BY103" s="362"/>
      <c r="BZ103" s="362"/>
      <c r="CA103" s="362"/>
      <c r="CB103" s="362"/>
      <c r="CC103" s="362"/>
      <c r="CD103" s="362"/>
      <c r="CE103" s="362"/>
      <c r="CF103" s="362"/>
      <c r="CG103" s="362"/>
      <c r="CH103" s="362"/>
      <c r="CI103" s="362"/>
      <c r="CJ103" s="362"/>
      <c r="CK103" s="362"/>
      <c r="CL103" s="362"/>
      <c r="CM103" s="362"/>
      <c r="CN103" s="363"/>
      <c r="CO103" s="426">
        <v>0</v>
      </c>
      <c r="CP103" s="427"/>
      <c r="CQ103" s="427"/>
      <c r="CR103" s="427"/>
      <c r="CS103" s="427"/>
      <c r="CT103" s="427"/>
      <c r="CU103" s="427"/>
      <c r="CV103" s="427"/>
      <c r="CW103" s="427"/>
      <c r="CX103" s="427"/>
      <c r="CY103" s="427"/>
      <c r="CZ103" s="427"/>
      <c r="DA103" s="427"/>
      <c r="DB103" s="427"/>
      <c r="DC103" s="427"/>
      <c r="DD103" s="428"/>
    </row>
    <row r="104" spans="1:108" s="151" customFormat="1" ht="30.6" customHeight="1">
      <c r="A104" s="91" t="s">
        <v>676</v>
      </c>
      <c r="B104" s="429" t="s">
        <v>652</v>
      </c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1"/>
      <c r="BA104" s="358">
        <v>589.66</v>
      </c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3"/>
      <c r="BU104" s="358">
        <v>589.66</v>
      </c>
      <c r="BV104" s="362"/>
      <c r="BW104" s="362"/>
      <c r="BX104" s="362"/>
      <c r="BY104" s="362"/>
      <c r="BZ104" s="362"/>
      <c r="CA104" s="362"/>
      <c r="CB104" s="362"/>
      <c r="CC104" s="362"/>
      <c r="CD104" s="362"/>
      <c r="CE104" s="362"/>
      <c r="CF104" s="362"/>
      <c r="CG104" s="362"/>
      <c r="CH104" s="362"/>
      <c r="CI104" s="362"/>
      <c r="CJ104" s="362"/>
      <c r="CK104" s="362"/>
      <c r="CL104" s="362"/>
      <c r="CM104" s="362"/>
      <c r="CN104" s="363"/>
      <c r="CO104" s="426">
        <f t="shared" si="2"/>
        <v>0</v>
      </c>
      <c r="CP104" s="427"/>
      <c r="CQ104" s="427"/>
      <c r="CR104" s="427"/>
      <c r="CS104" s="427"/>
      <c r="CT104" s="427"/>
      <c r="CU104" s="427"/>
      <c r="CV104" s="427"/>
      <c r="CW104" s="427"/>
      <c r="CX104" s="427"/>
      <c r="CY104" s="427"/>
      <c r="CZ104" s="427"/>
      <c r="DA104" s="427"/>
      <c r="DB104" s="427"/>
      <c r="DC104" s="427"/>
      <c r="DD104" s="428"/>
    </row>
    <row r="105" spans="1:108" s="151" customFormat="1" ht="12" customHeight="1">
      <c r="A105" s="91" t="s">
        <v>677</v>
      </c>
      <c r="B105" s="429" t="s">
        <v>635</v>
      </c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1"/>
      <c r="BA105" s="358">
        <v>51.56</v>
      </c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 s="362"/>
      <c r="BP105" s="362"/>
      <c r="BQ105" s="362"/>
      <c r="BR105" s="362"/>
      <c r="BS105" s="362"/>
      <c r="BT105" s="363"/>
      <c r="BU105" s="358">
        <v>51.56</v>
      </c>
      <c r="BV105" s="362"/>
      <c r="BW105" s="362"/>
      <c r="BX105" s="362"/>
      <c r="BY105" s="362"/>
      <c r="BZ105" s="362"/>
      <c r="CA105" s="362"/>
      <c r="CB105" s="362"/>
      <c r="CC105" s="362"/>
      <c r="CD105" s="362"/>
      <c r="CE105" s="362"/>
      <c r="CF105" s="362"/>
      <c r="CG105" s="362"/>
      <c r="CH105" s="362"/>
      <c r="CI105" s="362"/>
      <c r="CJ105" s="362"/>
      <c r="CK105" s="362"/>
      <c r="CL105" s="362"/>
      <c r="CM105" s="362"/>
      <c r="CN105" s="363"/>
      <c r="CO105" s="426">
        <f t="shared" si="2"/>
        <v>0</v>
      </c>
      <c r="CP105" s="427"/>
      <c r="CQ105" s="427"/>
      <c r="CR105" s="427"/>
      <c r="CS105" s="427"/>
      <c r="CT105" s="427"/>
      <c r="CU105" s="427"/>
      <c r="CV105" s="427"/>
      <c r="CW105" s="427"/>
      <c r="CX105" s="427"/>
      <c r="CY105" s="427"/>
      <c r="CZ105" s="427"/>
      <c r="DA105" s="427"/>
      <c r="DB105" s="427"/>
      <c r="DC105" s="427"/>
      <c r="DD105" s="428"/>
    </row>
    <row r="106" spans="1:108" s="151" customFormat="1" ht="30" customHeight="1">
      <c r="A106" s="91" t="s">
        <v>377</v>
      </c>
      <c r="B106" s="429" t="s">
        <v>621</v>
      </c>
      <c r="C106" s="430"/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  <c r="AJ106" s="430"/>
      <c r="AK106" s="430"/>
      <c r="AL106" s="430"/>
      <c r="AM106" s="430"/>
      <c r="AN106" s="430"/>
      <c r="AO106" s="430"/>
      <c r="AP106" s="430"/>
      <c r="AQ106" s="430"/>
      <c r="AR106" s="430"/>
      <c r="AS106" s="430"/>
      <c r="AT106" s="430"/>
      <c r="AU106" s="430"/>
      <c r="AV106" s="430"/>
      <c r="AW106" s="430"/>
      <c r="AX106" s="430"/>
      <c r="AY106" s="430"/>
      <c r="AZ106" s="431"/>
      <c r="BA106" s="358">
        <v>6.44</v>
      </c>
      <c r="BB106" s="362"/>
      <c r="BC106" s="362"/>
      <c r="BD106" s="362"/>
      <c r="BE106" s="362"/>
      <c r="BF106" s="362"/>
      <c r="BG106" s="362"/>
      <c r="BH106" s="362"/>
      <c r="BI106" s="362"/>
      <c r="BJ106" s="362"/>
      <c r="BK106" s="362"/>
      <c r="BL106" s="362"/>
      <c r="BM106" s="362"/>
      <c r="BN106" s="362"/>
      <c r="BO106" s="362"/>
      <c r="BP106" s="362"/>
      <c r="BQ106" s="362"/>
      <c r="BR106" s="362"/>
      <c r="BS106" s="362"/>
      <c r="BT106" s="363"/>
      <c r="BU106" s="358">
        <v>6.44</v>
      </c>
      <c r="BV106" s="362"/>
      <c r="BW106" s="362"/>
      <c r="BX106" s="362"/>
      <c r="BY106" s="362"/>
      <c r="BZ106" s="362"/>
      <c r="CA106" s="362"/>
      <c r="CB106" s="362"/>
      <c r="CC106" s="362"/>
      <c r="CD106" s="362"/>
      <c r="CE106" s="362"/>
      <c r="CF106" s="362"/>
      <c r="CG106" s="362"/>
      <c r="CH106" s="362"/>
      <c r="CI106" s="362"/>
      <c r="CJ106" s="362"/>
      <c r="CK106" s="362"/>
      <c r="CL106" s="362"/>
      <c r="CM106" s="362"/>
      <c r="CN106" s="363"/>
      <c r="CO106" s="426">
        <f t="shared" si="2"/>
        <v>0</v>
      </c>
      <c r="CP106" s="427"/>
      <c r="CQ106" s="427"/>
      <c r="CR106" s="427"/>
      <c r="CS106" s="427"/>
      <c r="CT106" s="427"/>
      <c r="CU106" s="427"/>
      <c r="CV106" s="427"/>
      <c r="CW106" s="427"/>
      <c r="CX106" s="427"/>
      <c r="CY106" s="427"/>
      <c r="CZ106" s="427"/>
      <c r="DA106" s="427"/>
      <c r="DB106" s="427"/>
      <c r="DC106" s="427"/>
      <c r="DD106" s="428"/>
    </row>
    <row r="107" spans="1:108" s="151" customFormat="1" ht="37.5" customHeight="1">
      <c r="A107" s="91" t="s">
        <v>378</v>
      </c>
      <c r="B107" s="429" t="s">
        <v>622</v>
      </c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0"/>
      <c r="AM107" s="430"/>
      <c r="AN107" s="430"/>
      <c r="AO107" s="430"/>
      <c r="AP107" s="430"/>
      <c r="AQ107" s="430"/>
      <c r="AR107" s="430"/>
      <c r="AS107" s="430"/>
      <c r="AT107" s="430"/>
      <c r="AU107" s="430"/>
      <c r="AV107" s="430"/>
      <c r="AW107" s="430"/>
      <c r="AX107" s="430"/>
      <c r="AY107" s="430"/>
      <c r="AZ107" s="431"/>
      <c r="BA107" s="358">
        <v>3.22</v>
      </c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2"/>
      <c r="BQ107" s="362"/>
      <c r="BR107" s="362"/>
      <c r="BS107" s="362"/>
      <c r="BT107" s="363"/>
      <c r="BU107" s="358">
        <v>3.22</v>
      </c>
      <c r="BV107" s="362"/>
      <c r="BW107" s="362"/>
      <c r="BX107" s="362"/>
      <c r="BY107" s="362"/>
      <c r="BZ107" s="362"/>
      <c r="CA107" s="362"/>
      <c r="CB107" s="362"/>
      <c r="CC107" s="362"/>
      <c r="CD107" s="362"/>
      <c r="CE107" s="362"/>
      <c r="CF107" s="362"/>
      <c r="CG107" s="362"/>
      <c r="CH107" s="362"/>
      <c r="CI107" s="362"/>
      <c r="CJ107" s="362"/>
      <c r="CK107" s="362"/>
      <c r="CL107" s="362"/>
      <c r="CM107" s="362"/>
      <c r="CN107" s="363"/>
      <c r="CO107" s="426">
        <f t="shared" si="2"/>
        <v>0</v>
      </c>
      <c r="CP107" s="427"/>
      <c r="CQ107" s="427"/>
      <c r="CR107" s="427"/>
      <c r="CS107" s="427"/>
      <c r="CT107" s="427"/>
      <c r="CU107" s="427"/>
      <c r="CV107" s="427"/>
      <c r="CW107" s="427"/>
      <c r="CX107" s="427"/>
      <c r="CY107" s="427"/>
      <c r="CZ107" s="427"/>
      <c r="DA107" s="427"/>
      <c r="DB107" s="427"/>
      <c r="DC107" s="427"/>
      <c r="DD107" s="428"/>
    </row>
    <row r="108" spans="1:108" s="151" customFormat="1" ht="28.15" customHeight="1">
      <c r="A108" s="91" t="s">
        <v>379</v>
      </c>
      <c r="B108" s="429" t="s">
        <v>629</v>
      </c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  <c r="AJ108" s="430"/>
      <c r="AK108" s="430"/>
      <c r="AL108" s="430"/>
      <c r="AM108" s="430"/>
      <c r="AN108" s="430"/>
      <c r="AO108" s="430"/>
      <c r="AP108" s="430"/>
      <c r="AQ108" s="430"/>
      <c r="AR108" s="430"/>
      <c r="AS108" s="430"/>
      <c r="AT108" s="430"/>
      <c r="AU108" s="430"/>
      <c r="AV108" s="430"/>
      <c r="AW108" s="430"/>
      <c r="AX108" s="430"/>
      <c r="AY108" s="430"/>
      <c r="AZ108" s="431"/>
      <c r="BA108" s="358">
        <v>132.11</v>
      </c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2"/>
      <c r="BQ108" s="362"/>
      <c r="BR108" s="362"/>
      <c r="BS108" s="362"/>
      <c r="BT108" s="363"/>
      <c r="BU108" s="358">
        <v>132.11</v>
      </c>
      <c r="BV108" s="362"/>
      <c r="BW108" s="362"/>
      <c r="BX108" s="362"/>
      <c r="BY108" s="362"/>
      <c r="BZ108" s="362"/>
      <c r="CA108" s="362"/>
      <c r="CB108" s="362"/>
      <c r="CC108" s="362"/>
      <c r="CD108" s="362"/>
      <c r="CE108" s="362"/>
      <c r="CF108" s="362"/>
      <c r="CG108" s="362"/>
      <c r="CH108" s="362"/>
      <c r="CI108" s="362"/>
      <c r="CJ108" s="362"/>
      <c r="CK108" s="362"/>
      <c r="CL108" s="362"/>
      <c r="CM108" s="362"/>
      <c r="CN108" s="363"/>
      <c r="CO108" s="426">
        <f t="shared" si="2"/>
        <v>0</v>
      </c>
      <c r="CP108" s="427"/>
      <c r="CQ108" s="427"/>
      <c r="CR108" s="427"/>
      <c r="CS108" s="427"/>
      <c r="CT108" s="427"/>
      <c r="CU108" s="427"/>
      <c r="CV108" s="427"/>
      <c r="CW108" s="427"/>
      <c r="CX108" s="427"/>
      <c r="CY108" s="427"/>
      <c r="CZ108" s="427"/>
      <c r="DA108" s="427"/>
      <c r="DB108" s="427"/>
      <c r="DC108" s="427"/>
      <c r="DD108" s="428"/>
    </row>
    <row r="109" spans="1:108" s="151" customFormat="1" ht="27" customHeight="1">
      <c r="A109" s="91" t="s">
        <v>678</v>
      </c>
      <c r="B109" s="429" t="s">
        <v>647</v>
      </c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  <c r="AJ109" s="430"/>
      <c r="AK109" s="430"/>
      <c r="AL109" s="430"/>
      <c r="AM109" s="430"/>
      <c r="AN109" s="430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1"/>
      <c r="BA109" s="358">
        <v>322.22</v>
      </c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2"/>
      <c r="BQ109" s="362"/>
      <c r="BR109" s="362"/>
      <c r="BS109" s="362"/>
      <c r="BT109" s="363"/>
      <c r="BU109" s="358">
        <v>322.22</v>
      </c>
      <c r="BV109" s="362"/>
      <c r="BW109" s="362"/>
      <c r="BX109" s="362"/>
      <c r="BY109" s="362"/>
      <c r="BZ109" s="362"/>
      <c r="CA109" s="362"/>
      <c r="CB109" s="362"/>
      <c r="CC109" s="362"/>
      <c r="CD109" s="362"/>
      <c r="CE109" s="362"/>
      <c r="CF109" s="362"/>
      <c r="CG109" s="362"/>
      <c r="CH109" s="362"/>
      <c r="CI109" s="362"/>
      <c r="CJ109" s="362"/>
      <c r="CK109" s="362"/>
      <c r="CL109" s="362"/>
      <c r="CM109" s="362"/>
      <c r="CN109" s="363"/>
      <c r="CO109" s="426">
        <f t="shared" si="2"/>
        <v>0</v>
      </c>
      <c r="CP109" s="427"/>
      <c r="CQ109" s="427"/>
      <c r="CR109" s="427"/>
      <c r="CS109" s="427"/>
      <c r="CT109" s="427"/>
      <c r="CU109" s="427"/>
      <c r="CV109" s="427"/>
      <c r="CW109" s="427"/>
      <c r="CX109" s="427"/>
      <c r="CY109" s="427"/>
      <c r="CZ109" s="427"/>
      <c r="DA109" s="427"/>
      <c r="DB109" s="427"/>
      <c r="DC109" s="427"/>
      <c r="DD109" s="428"/>
    </row>
    <row r="110" spans="1:108" s="151" customFormat="1" ht="12" customHeight="1">
      <c r="A110" s="91" t="s">
        <v>380</v>
      </c>
      <c r="B110" s="429" t="s">
        <v>630</v>
      </c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0"/>
      <c r="AM110" s="430"/>
      <c r="AN110" s="430"/>
      <c r="AO110" s="430"/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1"/>
      <c r="BA110" s="358">
        <v>80.56</v>
      </c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 s="362"/>
      <c r="BP110" s="362"/>
      <c r="BQ110" s="362"/>
      <c r="BR110" s="362"/>
      <c r="BS110" s="362"/>
      <c r="BT110" s="363"/>
      <c r="BU110" s="358">
        <v>80.56</v>
      </c>
      <c r="BV110" s="362"/>
      <c r="BW110" s="362"/>
      <c r="BX110" s="362"/>
      <c r="BY110" s="362"/>
      <c r="BZ110" s="362"/>
      <c r="CA110" s="362"/>
      <c r="CB110" s="362"/>
      <c r="CC110" s="362"/>
      <c r="CD110" s="362"/>
      <c r="CE110" s="362"/>
      <c r="CF110" s="362"/>
      <c r="CG110" s="362"/>
      <c r="CH110" s="362"/>
      <c r="CI110" s="362"/>
      <c r="CJ110" s="362"/>
      <c r="CK110" s="362"/>
      <c r="CL110" s="362"/>
      <c r="CM110" s="362"/>
      <c r="CN110" s="363"/>
      <c r="CO110" s="426">
        <f t="shared" si="2"/>
        <v>0</v>
      </c>
      <c r="CP110" s="427"/>
      <c r="CQ110" s="427"/>
      <c r="CR110" s="427"/>
      <c r="CS110" s="427"/>
      <c r="CT110" s="427"/>
      <c r="CU110" s="427"/>
      <c r="CV110" s="427"/>
      <c r="CW110" s="427"/>
      <c r="CX110" s="427"/>
      <c r="CY110" s="427"/>
      <c r="CZ110" s="427"/>
      <c r="DA110" s="427"/>
      <c r="DB110" s="427"/>
      <c r="DC110" s="427"/>
      <c r="DD110" s="428"/>
    </row>
    <row r="111" spans="1:108" s="151" customFormat="1" ht="12" customHeight="1">
      <c r="A111" s="91" t="s">
        <v>381</v>
      </c>
      <c r="B111" s="429" t="s">
        <v>332</v>
      </c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0"/>
      <c r="AD111" s="430"/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1"/>
      <c r="BA111" s="358">
        <v>80.56</v>
      </c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3"/>
      <c r="BU111" s="358">
        <v>80.56</v>
      </c>
      <c r="BV111" s="362"/>
      <c r="BW111" s="362"/>
      <c r="BX111" s="362"/>
      <c r="BY111" s="362"/>
      <c r="BZ111" s="362"/>
      <c r="CA111" s="362"/>
      <c r="CB111" s="362"/>
      <c r="CC111" s="362"/>
      <c r="CD111" s="362"/>
      <c r="CE111" s="362"/>
      <c r="CF111" s="362"/>
      <c r="CG111" s="362"/>
      <c r="CH111" s="362"/>
      <c r="CI111" s="362"/>
      <c r="CJ111" s="362"/>
      <c r="CK111" s="362"/>
      <c r="CL111" s="362"/>
      <c r="CM111" s="362"/>
      <c r="CN111" s="363"/>
      <c r="CO111" s="426">
        <f t="shared" si="2"/>
        <v>0</v>
      </c>
      <c r="CP111" s="427"/>
      <c r="CQ111" s="427"/>
      <c r="CR111" s="427"/>
      <c r="CS111" s="427"/>
      <c r="CT111" s="427"/>
      <c r="CU111" s="427"/>
      <c r="CV111" s="427"/>
      <c r="CW111" s="427"/>
      <c r="CX111" s="427"/>
      <c r="CY111" s="427"/>
      <c r="CZ111" s="427"/>
      <c r="DA111" s="427"/>
      <c r="DB111" s="427"/>
      <c r="DC111" s="427"/>
      <c r="DD111" s="428"/>
    </row>
    <row r="112" spans="1:108" s="151" customFormat="1" ht="12" customHeight="1">
      <c r="A112" s="91" t="s">
        <v>382</v>
      </c>
      <c r="B112" s="429" t="s">
        <v>334</v>
      </c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0"/>
      <c r="AM112" s="430"/>
      <c r="AN112" s="430"/>
      <c r="AO112" s="430"/>
      <c r="AP112" s="430"/>
      <c r="AQ112" s="430"/>
      <c r="AR112" s="430"/>
      <c r="AS112" s="430"/>
      <c r="AT112" s="430"/>
      <c r="AU112" s="430"/>
      <c r="AV112" s="430"/>
      <c r="AW112" s="430"/>
      <c r="AX112" s="430"/>
      <c r="AY112" s="430"/>
      <c r="AZ112" s="431"/>
      <c r="BA112" s="358">
        <v>16.11</v>
      </c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3"/>
      <c r="BU112" s="358">
        <v>16.11</v>
      </c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3"/>
      <c r="CO112" s="426">
        <f t="shared" si="2"/>
        <v>0</v>
      </c>
      <c r="CP112" s="427"/>
      <c r="CQ112" s="427"/>
      <c r="CR112" s="427"/>
      <c r="CS112" s="427"/>
      <c r="CT112" s="427"/>
      <c r="CU112" s="427"/>
      <c r="CV112" s="427"/>
      <c r="CW112" s="427"/>
      <c r="CX112" s="427"/>
      <c r="CY112" s="427"/>
      <c r="CZ112" s="427"/>
      <c r="DA112" s="427"/>
      <c r="DB112" s="427"/>
      <c r="DC112" s="427"/>
      <c r="DD112" s="428"/>
    </row>
    <row r="113" spans="1:108" s="151" customFormat="1" ht="12" customHeight="1">
      <c r="A113" s="91" t="s">
        <v>383</v>
      </c>
      <c r="B113" s="429" t="s">
        <v>336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30"/>
      <c r="AO113" s="430"/>
      <c r="AP113" s="430"/>
      <c r="AQ113" s="430"/>
      <c r="AR113" s="430"/>
      <c r="AS113" s="430"/>
      <c r="AT113" s="430"/>
      <c r="AU113" s="430"/>
      <c r="AV113" s="430"/>
      <c r="AW113" s="430"/>
      <c r="AX113" s="430"/>
      <c r="AY113" s="430"/>
      <c r="AZ113" s="431"/>
      <c r="BA113" s="358">
        <v>96.67</v>
      </c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3"/>
      <c r="BU113" s="358">
        <v>96.67</v>
      </c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3"/>
      <c r="CO113" s="426">
        <f t="shared" si="2"/>
        <v>0</v>
      </c>
      <c r="CP113" s="427"/>
      <c r="CQ113" s="427"/>
      <c r="CR113" s="427"/>
      <c r="CS113" s="427"/>
      <c r="CT113" s="427"/>
      <c r="CU113" s="427"/>
      <c r="CV113" s="427"/>
      <c r="CW113" s="427"/>
      <c r="CX113" s="427"/>
      <c r="CY113" s="427"/>
      <c r="CZ113" s="427"/>
      <c r="DA113" s="427"/>
      <c r="DB113" s="427"/>
      <c r="DC113" s="427"/>
      <c r="DD113" s="428"/>
    </row>
    <row r="114" spans="1:108" s="151" customFormat="1" ht="25.5" customHeight="1">
      <c r="A114" s="91" t="s">
        <v>384</v>
      </c>
      <c r="B114" s="429" t="s">
        <v>653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0"/>
      <c r="AD114" s="430"/>
      <c r="AE114" s="430"/>
      <c r="AF114" s="430"/>
      <c r="AG114" s="430"/>
      <c r="AH114" s="430"/>
      <c r="AI114" s="430"/>
      <c r="AJ114" s="430"/>
      <c r="AK114" s="430"/>
      <c r="AL114" s="430"/>
      <c r="AM114" s="430"/>
      <c r="AN114" s="430"/>
      <c r="AO114" s="430"/>
      <c r="AP114" s="430"/>
      <c r="AQ114" s="430"/>
      <c r="AR114" s="430"/>
      <c r="AS114" s="430"/>
      <c r="AT114" s="430"/>
      <c r="AU114" s="430"/>
      <c r="AV114" s="430"/>
      <c r="AW114" s="430"/>
      <c r="AX114" s="430"/>
      <c r="AY114" s="430"/>
      <c r="AZ114" s="431"/>
      <c r="BA114" s="358">
        <v>41.89</v>
      </c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 s="362"/>
      <c r="BP114" s="362"/>
      <c r="BQ114" s="362"/>
      <c r="BR114" s="362"/>
      <c r="BS114" s="362"/>
      <c r="BT114" s="363"/>
      <c r="BU114" s="358">
        <v>41.89</v>
      </c>
      <c r="BV114" s="362"/>
      <c r="BW114" s="362"/>
      <c r="BX114" s="362"/>
      <c r="BY114" s="362"/>
      <c r="BZ114" s="362"/>
      <c r="CA114" s="362"/>
      <c r="CB114" s="362"/>
      <c r="CC114" s="362"/>
      <c r="CD114" s="362"/>
      <c r="CE114" s="362"/>
      <c r="CF114" s="362"/>
      <c r="CG114" s="362"/>
      <c r="CH114" s="362"/>
      <c r="CI114" s="362"/>
      <c r="CJ114" s="362"/>
      <c r="CK114" s="362"/>
      <c r="CL114" s="362"/>
      <c r="CM114" s="362"/>
      <c r="CN114" s="363"/>
      <c r="CO114" s="426">
        <f t="shared" si="2"/>
        <v>0</v>
      </c>
      <c r="CP114" s="427"/>
      <c r="CQ114" s="427"/>
      <c r="CR114" s="427"/>
      <c r="CS114" s="427"/>
      <c r="CT114" s="427"/>
      <c r="CU114" s="427"/>
      <c r="CV114" s="427"/>
      <c r="CW114" s="427"/>
      <c r="CX114" s="427"/>
      <c r="CY114" s="427"/>
      <c r="CZ114" s="427"/>
      <c r="DA114" s="427"/>
      <c r="DB114" s="427"/>
      <c r="DC114" s="427"/>
      <c r="DD114" s="428"/>
    </row>
    <row r="115" spans="1:108" s="151" customFormat="1" ht="12" customHeight="1">
      <c r="A115" s="91" t="s">
        <v>385</v>
      </c>
      <c r="B115" s="429" t="s">
        <v>339</v>
      </c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  <c r="AM115" s="430"/>
      <c r="AN115" s="430"/>
      <c r="AO115" s="430"/>
      <c r="AP115" s="430"/>
      <c r="AQ115" s="430"/>
      <c r="AR115" s="430"/>
      <c r="AS115" s="430"/>
      <c r="AT115" s="430"/>
      <c r="AU115" s="430"/>
      <c r="AV115" s="430"/>
      <c r="AW115" s="430"/>
      <c r="AX115" s="430"/>
      <c r="AY115" s="430"/>
      <c r="AZ115" s="431"/>
      <c r="BA115" s="358">
        <v>80.56</v>
      </c>
      <c r="BB115" s="362"/>
      <c r="BC115" s="362"/>
      <c r="BD115" s="362"/>
      <c r="BE115" s="362"/>
      <c r="BF115" s="362"/>
      <c r="BG115" s="362"/>
      <c r="BH115" s="362"/>
      <c r="BI115" s="362"/>
      <c r="BJ115" s="362"/>
      <c r="BK115" s="362"/>
      <c r="BL115" s="362"/>
      <c r="BM115" s="362"/>
      <c r="BN115" s="362"/>
      <c r="BO115" s="362"/>
      <c r="BP115" s="362"/>
      <c r="BQ115" s="362"/>
      <c r="BR115" s="362"/>
      <c r="BS115" s="362"/>
      <c r="BT115" s="363"/>
      <c r="BU115" s="358">
        <v>80.56</v>
      </c>
      <c r="BV115" s="362"/>
      <c r="BW115" s="362"/>
      <c r="BX115" s="362"/>
      <c r="BY115" s="362"/>
      <c r="BZ115" s="362"/>
      <c r="CA115" s="362"/>
      <c r="CB115" s="362"/>
      <c r="CC115" s="362"/>
      <c r="CD115" s="362"/>
      <c r="CE115" s="362"/>
      <c r="CF115" s="362"/>
      <c r="CG115" s="362"/>
      <c r="CH115" s="362"/>
      <c r="CI115" s="362"/>
      <c r="CJ115" s="362"/>
      <c r="CK115" s="362"/>
      <c r="CL115" s="362"/>
      <c r="CM115" s="362"/>
      <c r="CN115" s="363"/>
      <c r="CO115" s="426">
        <f t="shared" si="2"/>
        <v>0</v>
      </c>
      <c r="CP115" s="427"/>
      <c r="CQ115" s="427"/>
      <c r="CR115" s="427"/>
      <c r="CS115" s="427"/>
      <c r="CT115" s="427"/>
      <c r="CU115" s="427"/>
      <c r="CV115" s="427"/>
      <c r="CW115" s="427"/>
      <c r="CX115" s="427"/>
      <c r="CY115" s="427"/>
      <c r="CZ115" s="427"/>
      <c r="DA115" s="427"/>
      <c r="DB115" s="427"/>
      <c r="DC115" s="427"/>
      <c r="DD115" s="428"/>
    </row>
    <row r="116" spans="1:108" s="151" customFormat="1" ht="27" customHeight="1">
      <c r="A116" s="91" t="s">
        <v>386</v>
      </c>
      <c r="B116" s="429" t="s">
        <v>655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430"/>
      <c r="AI116" s="430"/>
      <c r="AJ116" s="430"/>
      <c r="AK116" s="430"/>
      <c r="AL116" s="430"/>
      <c r="AM116" s="430"/>
      <c r="AN116" s="430"/>
      <c r="AO116" s="430"/>
      <c r="AP116" s="430"/>
      <c r="AQ116" s="430"/>
      <c r="AR116" s="430"/>
      <c r="AS116" s="430"/>
      <c r="AT116" s="430"/>
      <c r="AU116" s="430"/>
      <c r="AV116" s="430"/>
      <c r="AW116" s="430"/>
      <c r="AX116" s="430"/>
      <c r="AY116" s="430"/>
      <c r="AZ116" s="431"/>
      <c r="BA116" s="358">
        <v>80.56</v>
      </c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2"/>
      <c r="BS116" s="362"/>
      <c r="BT116" s="363"/>
      <c r="BU116" s="358">
        <v>80.56</v>
      </c>
      <c r="BV116" s="362"/>
      <c r="BW116" s="362"/>
      <c r="BX116" s="362"/>
      <c r="BY116" s="362"/>
      <c r="BZ116" s="362"/>
      <c r="CA116" s="362"/>
      <c r="CB116" s="362"/>
      <c r="CC116" s="362"/>
      <c r="CD116" s="362"/>
      <c r="CE116" s="362"/>
      <c r="CF116" s="362"/>
      <c r="CG116" s="362"/>
      <c r="CH116" s="362"/>
      <c r="CI116" s="362"/>
      <c r="CJ116" s="362"/>
      <c r="CK116" s="362"/>
      <c r="CL116" s="362"/>
      <c r="CM116" s="362"/>
      <c r="CN116" s="363"/>
      <c r="CO116" s="426">
        <f t="shared" si="2"/>
        <v>0</v>
      </c>
      <c r="CP116" s="427"/>
      <c r="CQ116" s="427"/>
      <c r="CR116" s="427"/>
      <c r="CS116" s="427"/>
      <c r="CT116" s="427"/>
      <c r="CU116" s="427"/>
      <c r="CV116" s="427"/>
      <c r="CW116" s="427"/>
      <c r="CX116" s="427"/>
      <c r="CY116" s="427"/>
      <c r="CZ116" s="427"/>
      <c r="DA116" s="427"/>
      <c r="DB116" s="427"/>
      <c r="DC116" s="427"/>
      <c r="DD116" s="428"/>
    </row>
    <row r="117" spans="1:108" s="151" customFormat="1" ht="19.9" customHeight="1">
      <c r="A117" s="91" t="s">
        <v>387</v>
      </c>
      <c r="B117" s="429" t="s">
        <v>656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  <c r="AA117" s="430"/>
      <c r="AB117" s="430"/>
      <c r="AC117" s="430"/>
      <c r="AD117" s="430"/>
      <c r="AE117" s="430"/>
      <c r="AF117" s="430"/>
      <c r="AG117" s="430"/>
      <c r="AH117" s="430"/>
      <c r="AI117" s="430"/>
      <c r="AJ117" s="430"/>
      <c r="AK117" s="430"/>
      <c r="AL117" s="430"/>
      <c r="AM117" s="430"/>
      <c r="AN117" s="430"/>
      <c r="AO117" s="430"/>
      <c r="AP117" s="430"/>
      <c r="AQ117" s="430"/>
      <c r="AR117" s="430"/>
      <c r="AS117" s="430"/>
      <c r="AT117" s="430"/>
      <c r="AU117" s="430"/>
      <c r="AV117" s="430"/>
      <c r="AW117" s="430"/>
      <c r="AX117" s="430"/>
      <c r="AY117" s="430"/>
      <c r="AZ117" s="431"/>
      <c r="BA117" s="358">
        <v>16.11</v>
      </c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 s="362"/>
      <c r="BP117" s="362"/>
      <c r="BQ117" s="362"/>
      <c r="BR117" s="362"/>
      <c r="BS117" s="362"/>
      <c r="BT117" s="363"/>
      <c r="BU117" s="358">
        <v>16.11</v>
      </c>
      <c r="BV117" s="362"/>
      <c r="BW117" s="362"/>
      <c r="BX117" s="362"/>
      <c r="BY117" s="362"/>
      <c r="BZ117" s="362"/>
      <c r="CA117" s="362"/>
      <c r="CB117" s="362"/>
      <c r="CC117" s="362"/>
      <c r="CD117" s="362"/>
      <c r="CE117" s="362"/>
      <c r="CF117" s="362"/>
      <c r="CG117" s="362"/>
      <c r="CH117" s="362"/>
      <c r="CI117" s="362"/>
      <c r="CJ117" s="362"/>
      <c r="CK117" s="362"/>
      <c r="CL117" s="362"/>
      <c r="CM117" s="362"/>
      <c r="CN117" s="363"/>
      <c r="CO117" s="426">
        <f t="shared" si="2"/>
        <v>0</v>
      </c>
      <c r="CP117" s="427"/>
      <c r="CQ117" s="427"/>
      <c r="CR117" s="427"/>
      <c r="CS117" s="427"/>
      <c r="CT117" s="427"/>
      <c r="CU117" s="427"/>
      <c r="CV117" s="427"/>
      <c r="CW117" s="427"/>
      <c r="CX117" s="427"/>
      <c r="CY117" s="427"/>
      <c r="CZ117" s="427"/>
      <c r="DA117" s="427"/>
      <c r="DB117" s="427"/>
      <c r="DC117" s="427"/>
      <c r="DD117" s="428"/>
    </row>
    <row r="118" spans="1:108" s="151" customFormat="1" ht="28.9" customHeight="1">
      <c r="A118" s="91" t="s">
        <v>388</v>
      </c>
      <c r="B118" s="429" t="s">
        <v>343</v>
      </c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  <c r="AC118" s="430"/>
      <c r="AD118" s="430"/>
      <c r="AE118" s="430"/>
      <c r="AF118" s="430"/>
      <c r="AG118" s="430"/>
      <c r="AH118" s="430"/>
      <c r="AI118" s="430"/>
      <c r="AJ118" s="430"/>
      <c r="AK118" s="430"/>
      <c r="AL118" s="430"/>
      <c r="AM118" s="430"/>
      <c r="AN118" s="430"/>
      <c r="AO118" s="430"/>
      <c r="AP118" s="430"/>
      <c r="AQ118" s="430"/>
      <c r="AR118" s="430"/>
      <c r="AS118" s="430"/>
      <c r="AT118" s="430"/>
      <c r="AU118" s="430"/>
      <c r="AV118" s="430"/>
      <c r="AW118" s="430"/>
      <c r="AX118" s="430"/>
      <c r="AY118" s="430"/>
      <c r="AZ118" s="431"/>
      <c r="BA118" s="358">
        <v>16.11</v>
      </c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3"/>
      <c r="BU118" s="358">
        <v>16.11</v>
      </c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3"/>
      <c r="CO118" s="426">
        <f t="shared" si="2"/>
        <v>0</v>
      </c>
      <c r="CP118" s="427"/>
      <c r="CQ118" s="427"/>
      <c r="CR118" s="427"/>
      <c r="CS118" s="427"/>
      <c r="CT118" s="427"/>
      <c r="CU118" s="427"/>
      <c r="CV118" s="427"/>
      <c r="CW118" s="427"/>
      <c r="CX118" s="427"/>
      <c r="CY118" s="427"/>
      <c r="CZ118" s="427"/>
      <c r="DA118" s="427"/>
      <c r="DB118" s="427"/>
      <c r="DC118" s="427"/>
      <c r="DD118" s="428"/>
    </row>
    <row r="119" spans="1:108" s="151" customFormat="1" ht="25.5" customHeight="1">
      <c r="A119" s="91" t="s">
        <v>679</v>
      </c>
      <c r="B119" s="429" t="s">
        <v>657</v>
      </c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  <c r="AC119" s="430"/>
      <c r="AD119" s="430"/>
      <c r="AE119" s="430"/>
      <c r="AF119" s="430"/>
      <c r="AG119" s="430"/>
      <c r="AH119" s="430"/>
      <c r="AI119" s="430"/>
      <c r="AJ119" s="430"/>
      <c r="AK119" s="430"/>
      <c r="AL119" s="430"/>
      <c r="AM119" s="430"/>
      <c r="AN119" s="430"/>
      <c r="AO119" s="430"/>
      <c r="AP119" s="430"/>
      <c r="AQ119" s="430"/>
      <c r="AR119" s="430"/>
      <c r="AS119" s="430"/>
      <c r="AT119" s="430"/>
      <c r="AU119" s="430"/>
      <c r="AV119" s="430"/>
      <c r="AW119" s="430"/>
      <c r="AX119" s="430"/>
      <c r="AY119" s="430"/>
      <c r="AZ119" s="431"/>
      <c r="BA119" s="358">
        <v>41.89</v>
      </c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3"/>
      <c r="BU119" s="358">
        <v>41.89</v>
      </c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3"/>
      <c r="CO119" s="426">
        <f t="shared" si="2"/>
        <v>0</v>
      </c>
      <c r="CP119" s="427"/>
      <c r="CQ119" s="427"/>
      <c r="CR119" s="427"/>
      <c r="CS119" s="427"/>
      <c r="CT119" s="427"/>
      <c r="CU119" s="427"/>
      <c r="CV119" s="427"/>
      <c r="CW119" s="427"/>
      <c r="CX119" s="427"/>
      <c r="CY119" s="427"/>
      <c r="CZ119" s="427"/>
      <c r="DA119" s="427"/>
      <c r="DB119" s="427"/>
      <c r="DC119" s="427"/>
      <c r="DD119" s="428"/>
    </row>
    <row r="120" spans="1:108" s="151" customFormat="1" ht="12" customHeight="1">
      <c r="A120" s="91" t="s">
        <v>389</v>
      </c>
      <c r="B120" s="429" t="s">
        <v>346</v>
      </c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30"/>
      <c r="AM120" s="430"/>
      <c r="AN120" s="430"/>
      <c r="AO120" s="430"/>
      <c r="AP120" s="430"/>
      <c r="AQ120" s="430"/>
      <c r="AR120" s="430"/>
      <c r="AS120" s="430"/>
      <c r="AT120" s="430"/>
      <c r="AU120" s="430"/>
      <c r="AV120" s="430"/>
      <c r="AW120" s="430"/>
      <c r="AX120" s="430"/>
      <c r="AY120" s="430"/>
      <c r="AZ120" s="431"/>
      <c r="BA120" s="358">
        <v>51.56</v>
      </c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3"/>
      <c r="BU120" s="358">
        <v>51.56</v>
      </c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3"/>
      <c r="CO120" s="426">
        <f t="shared" si="2"/>
        <v>0</v>
      </c>
      <c r="CP120" s="427"/>
      <c r="CQ120" s="427"/>
      <c r="CR120" s="427"/>
      <c r="CS120" s="427"/>
      <c r="CT120" s="427"/>
      <c r="CU120" s="427"/>
      <c r="CV120" s="427"/>
      <c r="CW120" s="427"/>
      <c r="CX120" s="427"/>
      <c r="CY120" s="427"/>
      <c r="CZ120" s="427"/>
      <c r="DA120" s="427"/>
      <c r="DB120" s="427"/>
      <c r="DC120" s="427"/>
      <c r="DD120" s="428"/>
    </row>
    <row r="121" spans="1:108" s="151" customFormat="1" ht="29.45" customHeight="1">
      <c r="A121" s="91" t="s">
        <v>390</v>
      </c>
      <c r="B121" s="429" t="s">
        <v>348</v>
      </c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1"/>
      <c r="BA121" s="358">
        <v>106.33</v>
      </c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  <c r="BQ121" s="362"/>
      <c r="BR121" s="362"/>
      <c r="BS121" s="362"/>
      <c r="BT121" s="363"/>
      <c r="BU121" s="358">
        <v>106.33</v>
      </c>
      <c r="BV121" s="362"/>
      <c r="BW121" s="362"/>
      <c r="BX121" s="362"/>
      <c r="BY121" s="362"/>
      <c r="BZ121" s="362"/>
      <c r="CA121" s="362"/>
      <c r="CB121" s="362"/>
      <c r="CC121" s="362"/>
      <c r="CD121" s="362"/>
      <c r="CE121" s="362"/>
      <c r="CF121" s="362"/>
      <c r="CG121" s="362"/>
      <c r="CH121" s="362"/>
      <c r="CI121" s="362"/>
      <c r="CJ121" s="362"/>
      <c r="CK121" s="362"/>
      <c r="CL121" s="362"/>
      <c r="CM121" s="362"/>
      <c r="CN121" s="363"/>
      <c r="CO121" s="426">
        <f t="shared" si="2"/>
        <v>0</v>
      </c>
      <c r="CP121" s="427"/>
      <c r="CQ121" s="427"/>
      <c r="CR121" s="427"/>
      <c r="CS121" s="427"/>
      <c r="CT121" s="427"/>
      <c r="CU121" s="427"/>
      <c r="CV121" s="427"/>
      <c r="CW121" s="427"/>
      <c r="CX121" s="427"/>
      <c r="CY121" s="427"/>
      <c r="CZ121" s="427"/>
      <c r="DA121" s="427"/>
      <c r="DB121" s="427"/>
      <c r="DC121" s="427"/>
      <c r="DD121" s="428"/>
    </row>
    <row r="122" spans="1:108" s="151" customFormat="1" ht="28.9" customHeight="1">
      <c r="A122" s="91" t="s">
        <v>391</v>
      </c>
      <c r="B122" s="429" t="s">
        <v>636</v>
      </c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0"/>
      <c r="AD122" s="430"/>
      <c r="AE122" s="430"/>
      <c r="AF122" s="430"/>
      <c r="AG122" s="430"/>
      <c r="AH122" s="430"/>
      <c r="AI122" s="430"/>
      <c r="AJ122" s="430"/>
      <c r="AK122" s="430"/>
      <c r="AL122" s="430"/>
      <c r="AM122" s="430"/>
      <c r="AN122" s="430"/>
      <c r="AO122" s="430"/>
      <c r="AP122" s="430"/>
      <c r="AQ122" s="430"/>
      <c r="AR122" s="430"/>
      <c r="AS122" s="430"/>
      <c r="AT122" s="430"/>
      <c r="AU122" s="430"/>
      <c r="AV122" s="430"/>
      <c r="AW122" s="430"/>
      <c r="AX122" s="430"/>
      <c r="AY122" s="430"/>
      <c r="AZ122" s="431"/>
      <c r="BA122" s="358">
        <v>25.78</v>
      </c>
      <c r="BB122" s="362"/>
      <c r="BC122" s="362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3"/>
      <c r="BU122" s="358">
        <v>25.78</v>
      </c>
      <c r="BV122" s="362"/>
      <c r="BW122" s="362"/>
      <c r="BX122" s="362"/>
      <c r="BY122" s="362"/>
      <c r="BZ122" s="362"/>
      <c r="CA122" s="362"/>
      <c r="CB122" s="362"/>
      <c r="CC122" s="362"/>
      <c r="CD122" s="362"/>
      <c r="CE122" s="362"/>
      <c r="CF122" s="362"/>
      <c r="CG122" s="362"/>
      <c r="CH122" s="362"/>
      <c r="CI122" s="362"/>
      <c r="CJ122" s="362"/>
      <c r="CK122" s="362"/>
      <c r="CL122" s="362"/>
      <c r="CM122" s="362"/>
      <c r="CN122" s="363"/>
      <c r="CO122" s="426">
        <f t="shared" si="2"/>
        <v>0</v>
      </c>
      <c r="CP122" s="427"/>
      <c r="CQ122" s="427"/>
      <c r="CR122" s="427"/>
      <c r="CS122" s="427"/>
      <c r="CT122" s="427"/>
      <c r="CU122" s="427"/>
      <c r="CV122" s="427"/>
      <c r="CW122" s="427"/>
      <c r="CX122" s="427"/>
      <c r="CY122" s="427"/>
      <c r="CZ122" s="427"/>
      <c r="DA122" s="427"/>
      <c r="DB122" s="427"/>
      <c r="DC122" s="427"/>
      <c r="DD122" s="428"/>
    </row>
    <row r="123" spans="1:108" s="151" customFormat="1" ht="15.6" customHeight="1">
      <c r="A123" s="91" t="s">
        <v>392</v>
      </c>
      <c r="B123" s="429" t="s">
        <v>638</v>
      </c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  <c r="AL123" s="430"/>
      <c r="AM123" s="430"/>
      <c r="AN123" s="430"/>
      <c r="AO123" s="430"/>
      <c r="AP123" s="430"/>
      <c r="AQ123" s="430"/>
      <c r="AR123" s="430"/>
      <c r="AS123" s="430"/>
      <c r="AT123" s="430"/>
      <c r="AU123" s="430"/>
      <c r="AV123" s="430"/>
      <c r="AW123" s="430"/>
      <c r="AX123" s="430"/>
      <c r="AY123" s="430"/>
      <c r="AZ123" s="431"/>
      <c r="BA123" s="358">
        <v>106.33</v>
      </c>
      <c r="BB123" s="362"/>
      <c r="BC123" s="362"/>
      <c r="BD123" s="362"/>
      <c r="BE123" s="362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 s="362"/>
      <c r="BP123" s="362"/>
      <c r="BQ123" s="362"/>
      <c r="BR123" s="362"/>
      <c r="BS123" s="362"/>
      <c r="BT123" s="363"/>
      <c r="BU123" s="358">
        <v>106.33</v>
      </c>
      <c r="BV123" s="362"/>
      <c r="BW123" s="362"/>
      <c r="BX123" s="362"/>
      <c r="BY123" s="362"/>
      <c r="BZ123" s="362"/>
      <c r="CA123" s="362"/>
      <c r="CB123" s="362"/>
      <c r="CC123" s="362"/>
      <c r="CD123" s="362"/>
      <c r="CE123" s="362"/>
      <c r="CF123" s="362"/>
      <c r="CG123" s="362"/>
      <c r="CH123" s="362"/>
      <c r="CI123" s="362"/>
      <c r="CJ123" s="362"/>
      <c r="CK123" s="362"/>
      <c r="CL123" s="362"/>
      <c r="CM123" s="362"/>
      <c r="CN123" s="363"/>
      <c r="CO123" s="426">
        <f t="shared" si="2"/>
        <v>0</v>
      </c>
      <c r="CP123" s="427"/>
      <c r="CQ123" s="427"/>
      <c r="CR123" s="427"/>
      <c r="CS123" s="427"/>
      <c r="CT123" s="427"/>
      <c r="CU123" s="427"/>
      <c r="CV123" s="427"/>
      <c r="CW123" s="427"/>
      <c r="CX123" s="427"/>
      <c r="CY123" s="427"/>
      <c r="CZ123" s="427"/>
      <c r="DA123" s="427"/>
      <c r="DB123" s="427"/>
      <c r="DC123" s="427"/>
      <c r="DD123" s="428"/>
    </row>
    <row r="124" spans="1:108" s="151" customFormat="1" ht="32.45" customHeight="1">
      <c r="A124" s="91" t="s">
        <v>393</v>
      </c>
      <c r="B124" s="429" t="s">
        <v>639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M124" s="430"/>
      <c r="AN124" s="430"/>
      <c r="AO124" s="430"/>
      <c r="AP124" s="430"/>
      <c r="AQ124" s="430"/>
      <c r="AR124" s="430"/>
      <c r="AS124" s="430"/>
      <c r="AT124" s="430"/>
      <c r="AU124" s="430"/>
      <c r="AV124" s="430"/>
      <c r="AW124" s="430"/>
      <c r="AX124" s="430"/>
      <c r="AY124" s="430"/>
      <c r="AZ124" s="431"/>
      <c r="BA124" s="358">
        <v>25.78</v>
      </c>
      <c r="BB124" s="362"/>
      <c r="BC124" s="362"/>
      <c r="BD124" s="362"/>
      <c r="BE124" s="362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 s="362"/>
      <c r="BP124" s="362"/>
      <c r="BQ124" s="362"/>
      <c r="BR124" s="362"/>
      <c r="BS124" s="362"/>
      <c r="BT124" s="363"/>
      <c r="BU124" s="358">
        <v>25.78</v>
      </c>
      <c r="BV124" s="362"/>
      <c r="BW124" s="362"/>
      <c r="BX124" s="362"/>
      <c r="BY124" s="362"/>
      <c r="BZ124" s="362"/>
      <c r="CA124" s="362"/>
      <c r="CB124" s="362"/>
      <c r="CC124" s="362"/>
      <c r="CD124" s="362"/>
      <c r="CE124" s="362"/>
      <c r="CF124" s="362"/>
      <c r="CG124" s="362"/>
      <c r="CH124" s="362"/>
      <c r="CI124" s="362"/>
      <c r="CJ124" s="362"/>
      <c r="CK124" s="362"/>
      <c r="CL124" s="362"/>
      <c r="CM124" s="362"/>
      <c r="CN124" s="363"/>
      <c r="CO124" s="426">
        <f t="shared" si="2"/>
        <v>0</v>
      </c>
      <c r="CP124" s="427"/>
      <c r="CQ124" s="427"/>
      <c r="CR124" s="427"/>
      <c r="CS124" s="427"/>
      <c r="CT124" s="427"/>
      <c r="CU124" s="427"/>
      <c r="CV124" s="427"/>
      <c r="CW124" s="427"/>
      <c r="CX124" s="427"/>
      <c r="CY124" s="427"/>
      <c r="CZ124" s="427"/>
      <c r="DA124" s="427"/>
      <c r="DB124" s="427"/>
      <c r="DC124" s="427"/>
      <c r="DD124" s="428"/>
    </row>
    <row r="125" spans="1:108" s="151" customFormat="1" ht="28.9" customHeight="1">
      <c r="A125" s="91" t="s">
        <v>394</v>
      </c>
      <c r="B125" s="429" t="s">
        <v>640</v>
      </c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0"/>
      <c r="AM125" s="430"/>
      <c r="AN125" s="430"/>
      <c r="AO125" s="430"/>
      <c r="AP125" s="430"/>
      <c r="AQ125" s="430"/>
      <c r="AR125" s="430"/>
      <c r="AS125" s="430"/>
      <c r="AT125" s="430"/>
      <c r="AU125" s="430"/>
      <c r="AV125" s="430"/>
      <c r="AW125" s="430"/>
      <c r="AX125" s="430"/>
      <c r="AY125" s="430"/>
      <c r="AZ125" s="431"/>
      <c r="BA125" s="358">
        <v>25.78</v>
      </c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3"/>
      <c r="BU125" s="358">
        <v>25.78</v>
      </c>
      <c r="BV125" s="362"/>
      <c r="BW125" s="362"/>
      <c r="BX125" s="362"/>
      <c r="BY125" s="362"/>
      <c r="BZ125" s="362"/>
      <c r="CA125" s="362"/>
      <c r="CB125" s="362"/>
      <c r="CC125" s="362"/>
      <c r="CD125" s="362"/>
      <c r="CE125" s="362"/>
      <c r="CF125" s="362"/>
      <c r="CG125" s="362"/>
      <c r="CH125" s="362"/>
      <c r="CI125" s="362"/>
      <c r="CJ125" s="362"/>
      <c r="CK125" s="362"/>
      <c r="CL125" s="362"/>
      <c r="CM125" s="362"/>
      <c r="CN125" s="363"/>
      <c r="CO125" s="426">
        <f t="shared" si="2"/>
        <v>0</v>
      </c>
      <c r="CP125" s="427"/>
      <c r="CQ125" s="427"/>
      <c r="CR125" s="427"/>
      <c r="CS125" s="427"/>
      <c r="CT125" s="427"/>
      <c r="CU125" s="427"/>
      <c r="CV125" s="427"/>
      <c r="CW125" s="427"/>
      <c r="CX125" s="427"/>
      <c r="CY125" s="427"/>
      <c r="CZ125" s="427"/>
      <c r="DA125" s="427"/>
      <c r="DB125" s="427"/>
      <c r="DC125" s="427"/>
      <c r="DD125" s="428"/>
    </row>
    <row r="126" spans="1:108" s="151" customFormat="1" ht="21" customHeight="1">
      <c r="A126" s="91" t="s">
        <v>395</v>
      </c>
      <c r="B126" s="429" t="s">
        <v>353</v>
      </c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0"/>
      <c r="AM126" s="430"/>
      <c r="AN126" s="430"/>
      <c r="AO126" s="430"/>
      <c r="AP126" s="430"/>
      <c r="AQ126" s="430"/>
      <c r="AR126" s="430"/>
      <c r="AS126" s="430"/>
      <c r="AT126" s="430"/>
      <c r="AU126" s="430"/>
      <c r="AV126" s="430"/>
      <c r="AW126" s="430"/>
      <c r="AX126" s="430"/>
      <c r="AY126" s="430"/>
      <c r="AZ126" s="431"/>
      <c r="BA126" s="358">
        <v>32.22</v>
      </c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 s="362"/>
      <c r="BP126" s="362"/>
      <c r="BQ126" s="362"/>
      <c r="BR126" s="362"/>
      <c r="BS126" s="362"/>
      <c r="BT126" s="363"/>
      <c r="BU126" s="358">
        <v>32.22</v>
      </c>
      <c r="BV126" s="362"/>
      <c r="BW126" s="362"/>
      <c r="BX126" s="362"/>
      <c r="BY126" s="362"/>
      <c r="BZ126" s="362"/>
      <c r="CA126" s="362"/>
      <c r="CB126" s="362"/>
      <c r="CC126" s="362"/>
      <c r="CD126" s="362"/>
      <c r="CE126" s="362"/>
      <c r="CF126" s="362"/>
      <c r="CG126" s="362"/>
      <c r="CH126" s="362"/>
      <c r="CI126" s="362"/>
      <c r="CJ126" s="362"/>
      <c r="CK126" s="362"/>
      <c r="CL126" s="362"/>
      <c r="CM126" s="362"/>
      <c r="CN126" s="363"/>
      <c r="CO126" s="426">
        <f t="shared" si="2"/>
        <v>0</v>
      </c>
      <c r="CP126" s="427"/>
      <c r="CQ126" s="427"/>
      <c r="CR126" s="427"/>
      <c r="CS126" s="427"/>
      <c r="CT126" s="427"/>
      <c r="CU126" s="427"/>
      <c r="CV126" s="427"/>
      <c r="CW126" s="427"/>
      <c r="CX126" s="427"/>
      <c r="CY126" s="427"/>
      <c r="CZ126" s="427"/>
      <c r="DA126" s="427"/>
      <c r="DB126" s="427"/>
      <c r="DC126" s="427"/>
      <c r="DD126" s="428"/>
    </row>
    <row r="127" spans="1:108" s="151" customFormat="1" ht="31.9" customHeight="1">
      <c r="A127" s="91" t="s">
        <v>396</v>
      </c>
      <c r="B127" s="429" t="s">
        <v>616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  <c r="AM127" s="430"/>
      <c r="AN127" s="430"/>
      <c r="AO127" s="430"/>
      <c r="AP127" s="430"/>
      <c r="AQ127" s="430"/>
      <c r="AR127" s="430"/>
      <c r="AS127" s="430"/>
      <c r="AT127" s="430"/>
      <c r="AU127" s="430"/>
      <c r="AV127" s="430"/>
      <c r="AW127" s="430"/>
      <c r="AX127" s="430"/>
      <c r="AY127" s="430"/>
      <c r="AZ127" s="431"/>
      <c r="BA127" s="358">
        <v>51.56</v>
      </c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3"/>
      <c r="BU127" s="358">
        <v>51.56</v>
      </c>
      <c r="BV127" s="362"/>
      <c r="BW127" s="362"/>
      <c r="BX127" s="362"/>
      <c r="BY127" s="362"/>
      <c r="BZ127" s="362"/>
      <c r="CA127" s="362"/>
      <c r="CB127" s="362"/>
      <c r="CC127" s="362"/>
      <c r="CD127" s="362"/>
      <c r="CE127" s="362"/>
      <c r="CF127" s="362"/>
      <c r="CG127" s="362"/>
      <c r="CH127" s="362"/>
      <c r="CI127" s="362"/>
      <c r="CJ127" s="362"/>
      <c r="CK127" s="362"/>
      <c r="CL127" s="362"/>
      <c r="CM127" s="362"/>
      <c r="CN127" s="363"/>
      <c r="CO127" s="426">
        <f t="shared" si="2"/>
        <v>0</v>
      </c>
      <c r="CP127" s="427"/>
      <c r="CQ127" s="427"/>
      <c r="CR127" s="427"/>
      <c r="CS127" s="427"/>
      <c r="CT127" s="427"/>
      <c r="CU127" s="427"/>
      <c r="CV127" s="427"/>
      <c r="CW127" s="427"/>
      <c r="CX127" s="427"/>
      <c r="CY127" s="427"/>
      <c r="CZ127" s="427"/>
      <c r="DA127" s="427"/>
      <c r="DB127" s="427"/>
      <c r="DC127" s="427"/>
      <c r="DD127" s="428"/>
    </row>
    <row r="128" spans="1:108" s="151" customFormat="1" ht="38.25" customHeight="1">
      <c r="A128" s="89" t="s">
        <v>397</v>
      </c>
      <c r="B128" s="429" t="s">
        <v>641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0"/>
      <c r="AA128" s="430"/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0"/>
      <c r="AM128" s="430"/>
      <c r="AN128" s="430"/>
      <c r="AO128" s="430"/>
      <c r="AP128" s="430"/>
      <c r="AQ128" s="430"/>
      <c r="AR128" s="430"/>
      <c r="AS128" s="430"/>
      <c r="AT128" s="430"/>
      <c r="AU128" s="430"/>
      <c r="AV128" s="430"/>
      <c r="AW128" s="430"/>
      <c r="AX128" s="430"/>
      <c r="AY128" s="430"/>
      <c r="AZ128" s="431"/>
      <c r="BA128" s="358">
        <v>322.22</v>
      </c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 s="362"/>
      <c r="BP128" s="362"/>
      <c r="BQ128" s="362"/>
      <c r="BR128" s="362"/>
      <c r="BS128" s="362"/>
      <c r="BT128" s="363"/>
      <c r="BU128" s="358">
        <v>322.22</v>
      </c>
      <c r="BV128" s="362"/>
      <c r="BW128" s="362"/>
      <c r="BX128" s="362"/>
      <c r="BY128" s="362"/>
      <c r="BZ128" s="362"/>
      <c r="CA128" s="362"/>
      <c r="CB128" s="362"/>
      <c r="CC128" s="362"/>
      <c r="CD128" s="362"/>
      <c r="CE128" s="362"/>
      <c r="CF128" s="362"/>
      <c r="CG128" s="362"/>
      <c r="CH128" s="362"/>
      <c r="CI128" s="362"/>
      <c r="CJ128" s="362"/>
      <c r="CK128" s="362"/>
      <c r="CL128" s="362"/>
      <c r="CM128" s="362"/>
      <c r="CN128" s="363"/>
      <c r="CO128" s="426">
        <v>0</v>
      </c>
      <c r="CP128" s="427"/>
      <c r="CQ128" s="427"/>
      <c r="CR128" s="427"/>
      <c r="CS128" s="427"/>
      <c r="CT128" s="427"/>
      <c r="CU128" s="427"/>
      <c r="CV128" s="427"/>
      <c r="CW128" s="427"/>
      <c r="CX128" s="427"/>
      <c r="CY128" s="427"/>
      <c r="CZ128" s="427"/>
      <c r="DA128" s="427"/>
      <c r="DB128" s="427"/>
      <c r="DC128" s="427"/>
      <c r="DD128" s="428"/>
    </row>
    <row r="129" spans="1:108" s="151" customFormat="1" ht="21.6" customHeight="1">
      <c r="A129" s="91" t="s">
        <v>680</v>
      </c>
      <c r="B129" s="429" t="s">
        <v>354</v>
      </c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M129" s="430"/>
      <c r="AN129" s="430"/>
      <c r="AO129" s="430"/>
      <c r="AP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1"/>
      <c r="BA129" s="358">
        <v>161.11</v>
      </c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 s="362"/>
      <c r="BP129" s="362"/>
      <c r="BQ129" s="362"/>
      <c r="BR129" s="362"/>
      <c r="BS129" s="362"/>
      <c r="BT129" s="363"/>
      <c r="BU129" s="358">
        <v>161.11</v>
      </c>
      <c r="BV129" s="362"/>
      <c r="BW129" s="362"/>
      <c r="BX129" s="362"/>
      <c r="BY129" s="362"/>
      <c r="BZ129" s="362"/>
      <c r="CA129" s="362"/>
      <c r="CB129" s="362"/>
      <c r="CC129" s="362"/>
      <c r="CD129" s="362"/>
      <c r="CE129" s="362"/>
      <c r="CF129" s="362"/>
      <c r="CG129" s="362"/>
      <c r="CH129" s="362"/>
      <c r="CI129" s="362"/>
      <c r="CJ129" s="362"/>
      <c r="CK129" s="362"/>
      <c r="CL129" s="362"/>
      <c r="CM129" s="362"/>
      <c r="CN129" s="363"/>
      <c r="CO129" s="426">
        <f t="shared" si="2"/>
        <v>0</v>
      </c>
      <c r="CP129" s="427"/>
      <c r="CQ129" s="427"/>
      <c r="CR129" s="427"/>
      <c r="CS129" s="427"/>
      <c r="CT129" s="427"/>
      <c r="CU129" s="427"/>
      <c r="CV129" s="427"/>
      <c r="CW129" s="427"/>
      <c r="CX129" s="427"/>
      <c r="CY129" s="427"/>
      <c r="CZ129" s="427"/>
      <c r="DA129" s="427"/>
      <c r="DB129" s="427"/>
      <c r="DC129" s="427"/>
      <c r="DD129" s="428"/>
    </row>
    <row r="130" spans="1:108" s="151" customFormat="1" ht="21.6" customHeight="1">
      <c r="A130" s="91" t="s">
        <v>681</v>
      </c>
      <c r="B130" s="429" t="s">
        <v>355</v>
      </c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1"/>
      <c r="BA130" s="358">
        <v>161.11</v>
      </c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 s="362"/>
      <c r="BP130" s="362"/>
      <c r="BQ130" s="362"/>
      <c r="BR130" s="362"/>
      <c r="BS130" s="362"/>
      <c r="BT130" s="363"/>
      <c r="BU130" s="358">
        <v>161.11</v>
      </c>
      <c r="BV130" s="362"/>
      <c r="BW130" s="362"/>
      <c r="BX130" s="362"/>
      <c r="BY130" s="362"/>
      <c r="BZ130" s="362"/>
      <c r="CA130" s="362"/>
      <c r="CB130" s="362"/>
      <c r="CC130" s="362"/>
      <c r="CD130" s="362"/>
      <c r="CE130" s="362"/>
      <c r="CF130" s="362"/>
      <c r="CG130" s="362"/>
      <c r="CH130" s="362"/>
      <c r="CI130" s="362"/>
      <c r="CJ130" s="362"/>
      <c r="CK130" s="362"/>
      <c r="CL130" s="362"/>
      <c r="CM130" s="362"/>
      <c r="CN130" s="363"/>
      <c r="CO130" s="426">
        <f t="shared" si="2"/>
        <v>0</v>
      </c>
      <c r="CP130" s="427"/>
      <c r="CQ130" s="427"/>
      <c r="CR130" s="427"/>
      <c r="CS130" s="427"/>
      <c r="CT130" s="427"/>
      <c r="CU130" s="427"/>
      <c r="CV130" s="427"/>
      <c r="CW130" s="427"/>
      <c r="CX130" s="427"/>
      <c r="CY130" s="427"/>
      <c r="CZ130" s="427"/>
      <c r="DA130" s="427"/>
      <c r="DB130" s="427"/>
      <c r="DC130" s="427"/>
      <c r="DD130" s="428"/>
    </row>
    <row r="131" spans="1:108" s="151" customFormat="1" ht="43.9" customHeight="1">
      <c r="A131" s="91" t="s">
        <v>682</v>
      </c>
      <c r="B131" s="429" t="s">
        <v>658</v>
      </c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M131" s="430"/>
      <c r="AN131" s="430"/>
      <c r="AO131" s="430"/>
      <c r="AP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1"/>
      <c r="BA131" s="358">
        <v>322.22</v>
      </c>
      <c r="BB131" s="362"/>
      <c r="BC131" s="362"/>
      <c r="BD131" s="362"/>
      <c r="BE131" s="362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 s="362"/>
      <c r="BP131" s="362"/>
      <c r="BQ131" s="362"/>
      <c r="BR131" s="362"/>
      <c r="BS131" s="362"/>
      <c r="BT131" s="363"/>
      <c r="BU131" s="358">
        <v>322.22</v>
      </c>
      <c r="BV131" s="362"/>
      <c r="BW131" s="362"/>
      <c r="BX131" s="362"/>
      <c r="BY131" s="362"/>
      <c r="BZ131" s="362"/>
      <c r="CA131" s="362"/>
      <c r="CB131" s="362"/>
      <c r="CC131" s="362"/>
      <c r="CD131" s="362"/>
      <c r="CE131" s="362"/>
      <c r="CF131" s="362"/>
      <c r="CG131" s="362"/>
      <c r="CH131" s="362"/>
      <c r="CI131" s="362"/>
      <c r="CJ131" s="362"/>
      <c r="CK131" s="362"/>
      <c r="CL131" s="362"/>
      <c r="CM131" s="362"/>
      <c r="CN131" s="363"/>
      <c r="CO131" s="426">
        <f t="shared" si="2"/>
        <v>0</v>
      </c>
      <c r="CP131" s="427"/>
      <c r="CQ131" s="427"/>
      <c r="CR131" s="427"/>
      <c r="CS131" s="427"/>
      <c r="CT131" s="427"/>
      <c r="CU131" s="427"/>
      <c r="CV131" s="427"/>
      <c r="CW131" s="427"/>
      <c r="CX131" s="427"/>
      <c r="CY131" s="427"/>
      <c r="CZ131" s="427"/>
      <c r="DA131" s="427"/>
      <c r="DB131" s="427"/>
      <c r="DC131" s="427"/>
      <c r="DD131" s="428"/>
    </row>
    <row r="132" spans="1:108" s="151" customFormat="1" ht="44.45" customHeight="1">
      <c r="A132" s="89" t="s">
        <v>683</v>
      </c>
      <c r="B132" s="429" t="s">
        <v>659</v>
      </c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  <c r="AM132" s="430"/>
      <c r="AN132" s="430"/>
      <c r="AO132" s="430"/>
      <c r="AP132" s="430"/>
      <c r="AQ132" s="430"/>
      <c r="AR132" s="430"/>
      <c r="AS132" s="430"/>
      <c r="AT132" s="430"/>
      <c r="AU132" s="430"/>
      <c r="AV132" s="430"/>
      <c r="AW132" s="430"/>
      <c r="AX132" s="430"/>
      <c r="AY132" s="430"/>
      <c r="AZ132" s="431"/>
      <c r="BA132" s="423">
        <v>215.89</v>
      </c>
      <c r="BB132" s="424"/>
      <c r="BC132" s="424"/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5"/>
      <c r="BU132" s="423">
        <v>215.89</v>
      </c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24"/>
      <c r="CN132" s="425"/>
      <c r="CO132" s="426">
        <v>0</v>
      </c>
      <c r="CP132" s="427"/>
      <c r="CQ132" s="427"/>
      <c r="CR132" s="427"/>
      <c r="CS132" s="427"/>
      <c r="CT132" s="427"/>
      <c r="CU132" s="427"/>
      <c r="CV132" s="427"/>
      <c r="CW132" s="427"/>
      <c r="CX132" s="427"/>
      <c r="CY132" s="427"/>
      <c r="CZ132" s="427"/>
      <c r="DA132" s="427"/>
      <c r="DB132" s="427"/>
      <c r="DC132" s="427"/>
      <c r="DD132" s="428"/>
    </row>
    <row r="133" spans="1:108" s="151" customFormat="1" ht="17.45" customHeight="1">
      <c r="A133" s="547" t="s">
        <v>398</v>
      </c>
      <c r="B133" s="548"/>
      <c r="C133" s="548"/>
      <c r="D133" s="548"/>
      <c r="E133" s="548"/>
      <c r="F133" s="548"/>
      <c r="G133" s="548"/>
      <c r="H133" s="548"/>
      <c r="I133" s="548"/>
      <c r="J133" s="548"/>
      <c r="K133" s="548"/>
      <c r="L133" s="548"/>
      <c r="M133" s="548"/>
      <c r="N133" s="548"/>
      <c r="O133" s="548"/>
      <c r="P133" s="548"/>
      <c r="Q133" s="548"/>
      <c r="R133" s="548"/>
      <c r="S133" s="548"/>
      <c r="T133" s="548"/>
      <c r="U133" s="548"/>
      <c r="V133" s="548"/>
      <c r="W133" s="548"/>
      <c r="X133" s="548"/>
      <c r="Y133" s="548"/>
      <c r="Z133" s="548"/>
      <c r="AA133" s="548"/>
      <c r="AB133" s="548"/>
      <c r="AC133" s="548"/>
      <c r="AD133" s="548"/>
      <c r="AE133" s="548"/>
      <c r="AF133" s="548"/>
      <c r="AG133" s="548"/>
      <c r="AH133" s="548"/>
      <c r="AI133" s="548"/>
      <c r="AJ133" s="548"/>
      <c r="AK133" s="548"/>
      <c r="AL133" s="548"/>
      <c r="AM133" s="548"/>
      <c r="AN133" s="548"/>
      <c r="AO133" s="548"/>
      <c r="AP133" s="548"/>
      <c r="AQ133" s="548"/>
      <c r="AR133" s="548"/>
      <c r="AS133" s="548"/>
      <c r="AT133" s="548"/>
      <c r="AU133" s="548"/>
      <c r="AV133" s="548"/>
      <c r="AW133" s="548"/>
      <c r="AX133" s="548"/>
      <c r="AY133" s="548"/>
      <c r="AZ133" s="548"/>
      <c r="BA133" s="548"/>
      <c r="BB133" s="548"/>
      <c r="BC133" s="548"/>
      <c r="BD133" s="548"/>
      <c r="BE133" s="548"/>
      <c r="BF133" s="548"/>
      <c r="BG133" s="548"/>
      <c r="BH133" s="548"/>
      <c r="BI133" s="548"/>
      <c r="BJ133" s="548"/>
      <c r="BK133" s="548"/>
      <c r="BL133" s="548"/>
      <c r="BM133" s="548"/>
      <c r="BN133" s="548"/>
      <c r="BO133" s="548"/>
      <c r="BP133" s="548"/>
      <c r="BQ133" s="548"/>
      <c r="BR133" s="548"/>
      <c r="BS133" s="548"/>
      <c r="BT133" s="548"/>
      <c r="BU133" s="548"/>
      <c r="BV133" s="548"/>
      <c r="BW133" s="548"/>
      <c r="BX133" s="548"/>
      <c r="BY133" s="548"/>
      <c r="BZ133" s="548"/>
      <c r="CA133" s="548"/>
      <c r="CB133" s="548"/>
      <c r="CC133" s="548"/>
      <c r="CD133" s="548"/>
      <c r="CE133" s="548"/>
      <c r="CF133" s="548"/>
      <c r="CG133" s="548"/>
      <c r="CH133" s="548"/>
      <c r="CI133" s="548"/>
      <c r="CJ133" s="548"/>
      <c r="CK133" s="548"/>
      <c r="CL133" s="548"/>
      <c r="CM133" s="548"/>
      <c r="CN133" s="548"/>
      <c r="CO133" s="548"/>
      <c r="CP133" s="548"/>
      <c r="CQ133" s="548"/>
      <c r="CR133" s="548"/>
      <c r="CS133" s="548"/>
      <c r="CT133" s="548"/>
      <c r="CU133" s="548"/>
      <c r="CV133" s="548"/>
      <c r="CW133" s="548"/>
      <c r="CX133" s="548"/>
      <c r="CY133" s="548"/>
      <c r="CZ133" s="548"/>
      <c r="DA133" s="548"/>
      <c r="DB133" s="548"/>
      <c r="DC133" s="548"/>
      <c r="DD133" s="549"/>
    </row>
    <row r="134" spans="1:108" s="151" customFormat="1" ht="73.15" customHeight="1">
      <c r="A134" s="155" t="s">
        <v>186</v>
      </c>
      <c r="B134" s="429" t="s">
        <v>399</v>
      </c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  <c r="T134" s="430"/>
      <c r="U134" s="430"/>
      <c r="V134" s="430"/>
      <c r="W134" s="430"/>
      <c r="X134" s="430"/>
      <c r="Y134" s="430"/>
      <c r="Z134" s="430"/>
      <c r="AA134" s="430"/>
      <c r="AB134" s="430"/>
      <c r="AC134" s="430"/>
      <c r="AD134" s="430"/>
      <c r="AE134" s="430"/>
      <c r="AF134" s="430"/>
      <c r="AG134" s="430"/>
      <c r="AH134" s="430"/>
      <c r="AI134" s="430"/>
      <c r="AJ134" s="430"/>
      <c r="AK134" s="430"/>
      <c r="AL134" s="430"/>
      <c r="AM134" s="430"/>
      <c r="AN134" s="430"/>
      <c r="AO134" s="430"/>
      <c r="AP134" s="430"/>
      <c r="AQ134" s="430"/>
      <c r="AR134" s="430"/>
      <c r="AS134" s="430"/>
      <c r="AT134" s="430"/>
      <c r="AU134" s="430"/>
      <c r="AV134" s="430"/>
      <c r="AW134" s="430"/>
      <c r="AX134" s="430"/>
      <c r="AY134" s="430"/>
      <c r="AZ134" s="431"/>
      <c r="BA134" s="443"/>
      <c r="BB134" s="444"/>
      <c r="BC134" s="444"/>
      <c r="BD134" s="444"/>
      <c r="BE134" s="444"/>
      <c r="BF134" s="444"/>
      <c r="BG134" s="444"/>
      <c r="BH134" s="444"/>
      <c r="BI134" s="444"/>
      <c r="BJ134" s="444"/>
      <c r="BK134" s="444"/>
      <c r="BL134" s="444"/>
      <c r="BM134" s="444"/>
      <c r="BN134" s="444"/>
      <c r="BO134" s="444"/>
      <c r="BP134" s="444"/>
      <c r="BQ134" s="444"/>
      <c r="BR134" s="444"/>
      <c r="BS134" s="444"/>
      <c r="BT134" s="445"/>
      <c r="BU134" s="443"/>
      <c r="BV134" s="444"/>
      <c r="BW134" s="444"/>
      <c r="BX134" s="444"/>
      <c r="BY134" s="444"/>
      <c r="BZ134" s="444"/>
      <c r="CA134" s="444"/>
      <c r="CB134" s="444"/>
      <c r="CC134" s="444"/>
      <c r="CD134" s="444"/>
      <c r="CE134" s="444"/>
      <c r="CF134" s="444"/>
      <c r="CG134" s="444"/>
      <c r="CH134" s="444"/>
      <c r="CI134" s="444"/>
      <c r="CJ134" s="444"/>
      <c r="CK134" s="444"/>
      <c r="CL134" s="444"/>
      <c r="CM134" s="444"/>
      <c r="CN134" s="445"/>
      <c r="CO134" s="417" t="s">
        <v>299</v>
      </c>
      <c r="CP134" s="418"/>
      <c r="CQ134" s="418"/>
      <c r="CR134" s="418"/>
      <c r="CS134" s="418"/>
      <c r="CT134" s="418"/>
      <c r="CU134" s="418"/>
      <c r="CV134" s="418"/>
      <c r="CW134" s="418"/>
      <c r="CX134" s="418"/>
      <c r="CY134" s="418"/>
      <c r="CZ134" s="418"/>
      <c r="DA134" s="418"/>
      <c r="DB134" s="418"/>
      <c r="DC134" s="418"/>
      <c r="DD134" s="419"/>
    </row>
    <row r="135" spans="1:108" s="151" customFormat="1" ht="73.15" customHeight="1">
      <c r="A135" s="156" t="s">
        <v>188</v>
      </c>
      <c r="B135" s="429" t="s">
        <v>740</v>
      </c>
      <c r="C135" s="430"/>
      <c r="D135" s="430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0"/>
      <c r="AA135" s="430"/>
      <c r="AB135" s="430"/>
      <c r="AC135" s="430"/>
      <c r="AD135" s="430"/>
      <c r="AE135" s="430"/>
      <c r="AF135" s="430"/>
      <c r="AG135" s="430"/>
      <c r="AH135" s="430"/>
      <c r="AI135" s="430"/>
      <c r="AJ135" s="430"/>
      <c r="AK135" s="430"/>
      <c r="AL135" s="430"/>
      <c r="AM135" s="430"/>
      <c r="AN135" s="430"/>
      <c r="AO135" s="430"/>
      <c r="AP135" s="430"/>
      <c r="AQ135" s="430"/>
      <c r="AR135" s="430"/>
      <c r="AS135" s="430"/>
      <c r="AT135" s="430"/>
      <c r="AU135" s="430"/>
      <c r="AV135" s="430"/>
      <c r="AW135" s="430"/>
      <c r="AX135" s="430"/>
      <c r="AY135" s="430"/>
      <c r="AZ135" s="431"/>
      <c r="BA135" s="443">
        <v>158.17</v>
      </c>
      <c r="BB135" s="444"/>
      <c r="BC135" s="444"/>
      <c r="BD135" s="444"/>
      <c r="BE135" s="444"/>
      <c r="BF135" s="444"/>
      <c r="BG135" s="444"/>
      <c r="BH135" s="444"/>
      <c r="BI135" s="444"/>
      <c r="BJ135" s="444"/>
      <c r="BK135" s="444"/>
      <c r="BL135" s="444"/>
      <c r="BM135" s="444"/>
      <c r="BN135" s="444"/>
      <c r="BO135" s="444"/>
      <c r="BP135" s="444"/>
      <c r="BQ135" s="444"/>
      <c r="BR135" s="444"/>
      <c r="BS135" s="444"/>
      <c r="BT135" s="445"/>
      <c r="BU135" s="443">
        <v>158.17</v>
      </c>
      <c r="BV135" s="444"/>
      <c r="BW135" s="444"/>
      <c r="BX135" s="444"/>
      <c r="BY135" s="444"/>
      <c r="BZ135" s="444"/>
      <c r="CA135" s="444"/>
      <c r="CB135" s="444"/>
      <c r="CC135" s="444"/>
      <c r="CD135" s="444"/>
      <c r="CE135" s="444"/>
      <c r="CF135" s="444"/>
      <c r="CG135" s="444"/>
      <c r="CH135" s="444"/>
      <c r="CI135" s="444"/>
      <c r="CJ135" s="444"/>
      <c r="CK135" s="444"/>
      <c r="CL135" s="444"/>
      <c r="CM135" s="444"/>
      <c r="CN135" s="445"/>
      <c r="CO135" s="417" t="s">
        <v>299</v>
      </c>
      <c r="CP135" s="418"/>
      <c r="CQ135" s="418"/>
      <c r="CR135" s="418"/>
      <c r="CS135" s="418"/>
      <c r="CT135" s="418"/>
      <c r="CU135" s="418"/>
      <c r="CV135" s="418"/>
      <c r="CW135" s="418"/>
      <c r="CX135" s="418"/>
      <c r="CY135" s="418"/>
      <c r="CZ135" s="418"/>
      <c r="DA135" s="418"/>
      <c r="DB135" s="418"/>
      <c r="DC135" s="418"/>
      <c r="DD135" s="419"/>
    </row>
    <row r="136" spans="1:108" s="151" customFormat="1" ht="18.6" customHeight="1">
      <c r="A136" s="91" t="s">
        <v>191</v>
      </c>
      <c r="B136" s="429" t="s">
        <v>400</v>
      </c>
      <c r="C136" s="430"/>
      <c r="D136" s="430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0"/>
      <c r="AC136" s="430"/>
      <c r="AD136" s="430"/>
      <c r="AE136" s="430"/>
      <c r="AF136" s="430"/>
      <c r="AG136" s="430"/>
      <c r="AH136" s="430"/>
      <c r="AI136" s="430"/>
      <c r="AJ136" s="430"/>
      <c r="AK136" s="430"/>
      <c r="AL136" s="430"/>
      <c r="AM136" s="430"/>
      <c r="AN136" s="430"/>
      <c r="AO136" s="430"/>
      <c r="AP136" s="430"/>
      <c r="AQ136" s="430"/>
      <c r="AR136" s="430"/>
      <c r="AS136" s="430"/>
      <c r="AT136" s="430"/>
      <c r="AU136" s="430"/>
      <c r="AV136" s="430"/>
      <c r="AW136" s="430"/>
      <c r="AX136" s="430"/>
      <c r="AY136" s="430"/>
      <c r="AZ136" s="431"/>
      <c r="BA136" s="446">
        <v>2.6</v>
      </c>
      <c r="BB136" s="447"/>
      <c r="BC136" s="447"/>
      <c r="BD136" s="447"/>
      <c r="BE136" s="447"/>
      <c r="BF136" s="447"/>
      <c r="BG136" s="447"/>
      <c r="BH136" s="447"/>
      <c r="BI136" s="447"/>
      <c r="BJ136" s="447"/>
      <c r="BK136" s="447"/>
      <c r="BL136" s="447"/>
      <c r="BM136" s="447"/>
      <c r="BN136" s="447"/>
      <c r="BO136" s="447"/>
      <c r="BP136" s="447"/>
      <c r="BQ136" s="447"/>
      <c r="BR136" s="447"/>
      <c r="BS136" s="447"/>
      <c r="BT136" s="448"/>
      <c r="BU136" s="446">
        <v>2.6</v>
      </c>
      <c r="BV136" s="447"/>
      <c r="BW136" s="447"/>
      <c r="BX136" s="447"/>
      <c r="BY136" s="447"/>
      <c r="BZ136" s="447"/>
      <c r="CA136" s="447"/>
      <c r="CB136" s="447"/>
      <c r="CC136" s="447"/>
      <c r="CD136" s="447"/>
      <c r="CE136" s="447"/>
      <c r="CF136" s="447"/>
      <c r="CG136" s="447"/>
      <c r="CH136" s="447"/>
      <c r="CI136" s="447"/>
      <c r="CJ136" s="447"/>
      <c r="CK136" s="447"/>
      <c r="CL136" s="447"/>
      <c r="CM136" s="447"/>
      <c r="CN136" s="448"/>
      <c r="CO136" s="417" t="s">
        <v>299</v>
      </c>
      <c r="CP136" s="418"/>
      <c r="CQ136" s="418"/>
      <c r="CR136" s="418"/>
      <c r="CS136" s="418"/>
      <c r="CT136" s="418"/>
      <c r="CU136" s="418"/>
      <c r="CV136" s="418"/>
      <c r="CW136" s="418"/>
      <c r="CX136" s="418"/>
      <c r="CY136" s="418"/>
      <c r="CZ136" s="418"/>
      <c r="DA136" s="418"/>
      <c r="DB136" s="418"/>
      <c r="DC136" s="418"/>
      <c r="DD136" s="419"/>
    </row>
    <row r="137" spans="1:108" s="144" customFormat="1" ht="18.6" customHeight="1">
      <c r="A137" s="91" t="s">
        <v>402</v>
      </c>
      <c r="B137" s="429" t="s">
        <v>401</v>
      </c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0"/>
      <c r="AM137" s="430"/>
      <c r="AN137" s="430"/>
      <c r="AO137" s="430"/>
      <c r="AP137" s="430"/>
      <c r="AQ137" s="430"/>
      <c r="AR137" s="430"/>
      <c r="AS137" s="430"/>
      <c r="AT137" s="430"/>
      <c r="AU137" s="430"/>
      <c r="AV137" s="430"/>
      <c r="AW137" s="430"/>
      <c r="AX137" s="430"/>
      <c r="AY137" s="430"/>
      <c r="AZ137" s="431"/>
      <c r="BA137" s="446">
        <v>3.9</v>
      </c>
      <c r="BB137" s="447"/>
      <c r="BC137" s="447"/>
      <c r="BD137" s="447"/>
      <c r="BE137" s="447"/>
      <c r="BF137" s="447"/>
      <c r="BG137" s="447"/>
      <c r="BH137" s="447"/>
      <c r="BI137" s="447"/>
      <c r="BJ137" s="447"/>
      <c r="BK137" s="447"/>
      <c r="BL137" s="447"/>
      <c r="BM137" s="447"/>
      <c r="BN137" s="447"/>
      <c r="BO137" s="447"/>
      <c r="BP137" s="447"/>
      <c r="BQ137" s="447"/>
      <c r="BR137" s="447"/>
      <c r="BS137" s="447"/>
      <c r="BT137" s="448"/>
      <c r="BU137" s="446">
        <v>3.9</v>
      </c>
      <c r="BV137" s="447"/>
      <c r="BW137" s="447"/>
      <c r="BX137" s="447"/>
      <c r="BY137" s="447"/>
      <c r="BZ137" s="447"/>
      <c r="CA137" s="447"/>
      <c r="CB137" s="447"/>
      <c r="CC137" s="447"/>
      <c r="CD137" s="447"/>
      <c r="CE137" s="447"/>
      <c r="CF137" s="447"/>
      <c r="CG137" s="447"/>
      <c r="CH137" s="447"/>
      <c r="CI137" s="447"/>
      <c r="CJ137" s="447"/>
      <c r="CK137" s="447"/>
      <c r="CL137" s="447"/>
      <c r="CM137" s="447"/>
      <c r="CN137" s="448"/>
      <c r="CO137" s="417" t="s">
        <v>299</v>
      </c>
      <c r="CP137" s="418"/>
      <c r="CQ137" s="418"/>
      <c r="CR137" s="418"/>
      <c r="CS137" s="418"/>
      <c r="CT137" s="418"/>
      <c r="CU137" s="418"/>
      <c r="CV137" s="418"/>
      <c r="CW137" s="418"/>
      <c r="CX137" s="418"/>
      <c r="CY137" s="418"/>
      <c r="CZ137" s="418"/>
      <c r="DA137" s="418"/>
      <c r="DB137" s="418"/>
      <c r="DC137" s="418"/>
      <c r="DD137" s="419"/>
    </row>
    <row r="138" spans="1:108" s="144" customFormat="1" ht="18.6" customHeight="1">
      <c r="A138" s="91" t="s">
        <v>404</v>
      </c>
      <c r="B138" s="429" t="s">
        <v>403</v>
      </c>
      <c r="C138" s="430"/>
      <c r="D138" s="430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  <c r="AM138" s="430"/>
      <c r="AN138" s="430"/>
      <c r="AO138" s="430"/>
      <c r="AP138" s="430"/>
      <c r="AQ138" s="430"/>
      <c r="AR138" s="430"/>
      <c r="AS138" s="430"/>
      <c r="AT138" s="430"/>
      <c r="AU138" s="430"/>
      <c r="AV138" s="430"/>
      <c r="AW138" s="430"/>
      <c r="AX138" s="430"/>
      <c r="AY138" s="430"/>
      <c r="AZ138" s="431"/>
      <c r="BA138" s="446">
        <v>3.9</v>
      </c>
      <c r="BB138" s="447"/>
      <c r="BC138" s="447"/>
      <c r="BD138" s="447"/>
      <c r="BE138" s="447"/>
      <c r="BF138" s="447"/>
      <c r="BG138" s="447"/>
      <c r="BH138" s="447"/>
      <c r="BI138" s="447"/>
      <c r="BJ138" s="447"/>
      <c r="BK138" s="447"/>
      <c r="BL138" s="447"/>
      <c r="BM138" s="447"/>
      <c r="BN138" s="447"/>
      <c r="BO138" s="447"/>
      <c r="BP138" s="447"/>
      <c r="BQ138" s="447"/>
      <c r="BR138" s="447"/>
      <c r="BS138" s="447"/>
      <c r="BT138" s="448"/>
      <c r="BU138" s="446">
        <v>3.9</v>
      </c>
      <c r="BV138" s="447"/>
      <c r="BW138" s="447"/>
      <c r="BX138" s="447"/>
      <c r="BY138" s="447"/>
      <c r="BZ138" s="447"/>
      <c r="CA138" s="447"/>
      <c r="CB138" s="447"/>
      <c r="CC138" s="447"/>
      <c r="CD138" s="447"/>
      <c r="CE138" s="447"/>
      <c r="CF138" s="447"/>
      <c r="CG138" s="447"/>
      <c r="CH138" s="447"/>
      <c r="CI138" s="447"/>
      <c r="CJ138" s="447"/>
      <c r="CK138" s="447"/>
      <c r="CL138" s="447"/>
      <c r="CM138" s="447"/>
      <c r="CN138" s="448"/>
      <c r="CO138" s="417" t="s">
        <v>299</v>
      </c>
      <c r="CP138" s="418"/>
      <c r="CQ138" s="418"/>
      <c r="CR138" s="418"/>
      <c r="CS138" s="418"/>
      <c r="CT138" s="418"/>
      <c r="CU138" s="418"/>
      <c r="CV138" s="418"/>
      <c r="CW138" s="418"/>
      <c r="CX138" s="418"/>
      <c r="CY138" s="418"/>
      <c r="CZ138" s="418"/>
      <c r="DA138" s="418"/>
      <c r="DB138" s="418"/>
      <c r="DC138" s="418"/>
      <c r="DD138" s="419"/>
    </row>
    <row r="139" spans="1:108" s="144" customFormat="1" ht="18" customHeight="1">
      <c r="A139" s="91" t="s">
        <v>405</v>
      </c>
      <c r="B139" s="429" t="s">
        <v>406</v>
      </c>
      <c r="C139" s="430"/>
      <c r="D139" s="430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0"/>
      <c r="AA139" s="430"/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M139" s="430"/>
      <c r="AN139" s="430"/>
      <c r="AO139" s="430"/>
      <c r="AP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1"/>
      <c r="BA139" s="443">
        <v>158.16</v>
      </c>
      <c r="BB139" s="444"/>
      <c r="BC139" s="444"/>
      <c r="BD139" s="444"/>
      <c r="BE139" s="444"/>
      <c r="BF139" s="444"/>
      <c r="BG139" s="444"/>
      <c r="BH139" s="444"/>
      <c r="BI139" s="444"/>
      <c r="BJ139" s="444"/>
      <c r="BK139" s="444"/>
      <c r="BL139" s="444"/>
      <c r="BM139" s="444"/>
      <c r="BN139" s="444"/>
      <c r="BO139" s="444"/>
      <c r="BP139" s="444"/>
      <c r="BQ139" s="444"/>
      <c r="BR139" s="444"/>
      <c r="BS139" s="444"/>
      <c r="BT139" s="445"/>
      <c r="BU139" s="443">
        <v>158.16</v>
      </c>
      <c r="BV139" s="444"/>
      <c r="BW139" s="444"/>
      <c r="BX139" s="444"/>
      <c r="BY139" s="444"/>
      <c r="BZ139" s="444"/>
      <c r="CA139" s="444"/>
      <c r="CB139" s="444"/>
      <c r="CC139" s="444"/>
      <c r="CD139" s="444"/>
      <c r="CE139" s="444"/>
      <c r="CF139" s="444"/>
      <c r="CG139" s="444"/>
      <c r="CH139" s="444"/>
      <c r="CI139" s="444"/>
      <c r="CJ139" s="444"/>
      <c r="CK139" s="444"/>
      <c r="CL139" s="444"/>
      <c r="CM139" s="444"/>
      <c r="CN139" s="445"/>
      <c r="CO139" s="417" t="s">
        <v>299</v>
      </c>
      <c r="CP139" s="418"/>
      <c r="CQ139" s="418"/>
      <c r="CR139" s="418"/>
      <c r="CS139" s="418"/>
      <c r="CT139" s="418"/>
      <c r="CU139" s="418"/>
      <c r="CV139" s="418"/>
      <c r="CW139" s="418"/>
      <c r="CX139" s="418"/>
      <c r="CY139" s="418"/>
      <c r="CZ139" s="418"/>
      <c r="DA139" s="418"/>
      <c r="DB139" s="418"/>
      <c r="DC139" s="418"/>
      <c r="DD139" s="419"/>
    </row>
    <row r="140" spans="1:108" s="144" customFormat="1" ht="26.45" customHeight="1">
      <c r="A140" s="91" t="s">
        <v>407</v>
      </c>
      <c r="B140" s="429" t="s">
        <v>408</v>
      </c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30"/>
      <c r="Z140" s="430"/>
      <c r="AA140" s="430"/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  <c r="AM140" s="430"/>
      <c r="AN140" s="430"/>
      <c r="AO140" s="430"/>
      <c r="AP140" s="430"/>
      <c r="AQ140" s="430"/>
      <c r="AR140" s="430"/>
      <c r="AS140" s="430"/>
      <c r="AT140" s="430"/>
      <c r="AU140" s="430"/>
      <c r="AV140" s="430"/>
      <c r="AW140" s="430"/>
      <c r="AX140" s="430"/>
      <c r="AY140" s="430"/>
      <c r="AZ140" s="431"/>
      <c r="BA140" s="443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444"/>
      <c r="BL140" s="444"/>
      <c r="BM140" s="444"/>
      <c r="BN140" s="444"/>
      <c r="BO140" s="444"/>
      <c r="BP140" s="444"/>
      <c r="BQ140" s="444"/>
      <c r="BR140" s="444"/>
      <c r="BS140" s="444"/>
      <c r="BT140" s="445"/>
      <c r="BU140" s="443"/>
      <c r="BV140" s="444"/>
      <c r="BW140" s="444"/>
      <c r="BX140" s="444"/>
      <c r="BY140" s="444"/>
      <c r="BZ140" s="444"/>
      <c r="CA140" s="444"/>
      <c r="CB140" s="444"/>
      <c r="CC140" s="444"/>
      <c r="CD140" s="444"/>
      <c r="CE140" s="444"/>
      <c r="CF140" s="444"/>
      <c r="CG140" s="444"/>
      <c r="CH140" s="444"/>
      <c r="CI140" s="444"/>
      <c r="CJ140" s="444"/>
      <c r="CK140" s="444"/>
      <c r="CL140" s="444"/>
      <c r="CM140" s="444"/>
      <c r="CN140" s="445"/>
      <c r="CO140" s="417" t="s">
        <v>299</v>
      </c>
      <c r="CP140" s="418"/>
      <c r="CQ140" s="418"/>
      <c r="CR140" s="418"/>
      <c r="CS140" s="418"/>
      <c r="CT140" s="418"/>
      <c r="CU140" s="418"/>
      <c r="CV140" s="418"/>
      <c r="CW140" s="418"/>
      <c r="CX140" s="418"/>
      <c r="CY140" s="418"/>
      <c r="CZ140" s="418"/>
      <c r="DA140" s="418"/>
      <c r="DB140" s="418"/>
      <c r="DC140" s="418"/>
      <c r="DD140" s="419"/>
    </row>
    <row r="141" spans="1:108" s="144" customFormat="1" ht="17.45" customHeight="1">
      <c r="A141" s="91" t="s">
        <v>409</v>
      </c>
      <c r="B141" s="429" t="s">
        <v>410</v>
      </c>
      <c r="C141" s="430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1"/>
      <c r="BA141" s="443">
        <v>225.12</v>
      </c>
      <c r="BB141" s="444"/>
      <c r="BC141" s="444"/>
      <c r="BD141" s="444"/>
      <c r="BE141" s="444"/>
      <c r="BF141" s="444"/>
      <c r="BG141" s="444"/>
      <c r="BH141" s="444"/>
      <c r="BI141" s="444"/>
      <c r="BJ141" s="444"/>
      <c r="BK141" s="444"/>
      <c r="BL141" s="444"/>
      <c r="BM141" s="444"/>
      <c r="BN141" s="444"/>
      <c r="BO141" s="444"/>
      <c r="BP141" s="444"/>
      <c r="BQ141" s="444"/>
      <c r="BR141" s="444"/>
      <c r="BS141" s="444"/>
      <c r="BT141" s="445"/>
      <c r="BU141" s="443">
        <v>225.12</v>
      </c>
      <c r="BV141" s="444"/>
      <c r="BW141" s="444"/>
      <c r="BX141" s="444"/>
      <c r="BY141" s="444"/>
      <c r="BZ141" s="444"/>
      <c r="CA141" s="444"/>
      <c r="CB141" s="444"/>
      <c r="CC141" s="444"/>
      <c r="CD141" s="444"/>
      <c r="CE141" s="444"/>
      <c r="CF141" s="444"/>
      <c r="CG141" s="444"/>
      <c r="CH141" s="444"/>
      <c r="CI141" s="444"/>
      <c r="CJ141" s="444"/>
      <c r="CK141" s="444"/>
      <c r="CL141" s="444"/>
      <c r="CM141" s="444"/>
      <c r="CN141" s="445"/>
      <c r="CO141" s="417" t="s">
        <v>299</v>
      </c>
      <c r="CP141" s="418"/>
      <c r="CQ141" s="418"/>
      <c r="CR141" s="418"/>
      <c r="CS141" s="418"/>
      <c r="CT141" s="418"/>
      <c r="CU141" s="418"/>
      <c r="CV141" s="418"/>
      <c r="CW141" s="418"/>
      <c r="CX141" s="418"/>
      <c r="CY141" s="418"/>
      <c r="CZ141" s="418"/>
      <c r="DA141" s="418"/>
      <c r="DB141" s="418"/>
      <c r="DC141" s="418"/>
      <c r="DD141" s="419"/>
    </row>
    <row r="142" spans="1:108" s="144" customFormat="1" ht="17.45" customHeight="1">
      <c r="A142" s="91" t="s">
        <v>411</v>
      </c>
      <c r="B142" s="429" t="s">
        <v>412</v>
      </c>
      <c r="C142" s="430"/>
      <c r="D142" s="430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0"/>
      <c r="AM142" s="430"/>
      <c r="AN142" s="430"/>
      <c r="AO142" s="430"/>
      <c r="AP142" s="430"/>
      <c r="AQ142" s="430"/>
      <c r="AR142" s="430"/>
      <c r="AS142" s="430"/>
      <c r="AT142" s="430"/>
      <c r="AU142" s="430"/>
      <c r="AV142" s="430"/>
      <c r="AW142" s="430"/>
      <c r="AX142" s="430"/>
      <c r="AY142" s="430"/>
      <c r="AZ142" s="431"/>
      <c r="BA142" s="443">
        <v>229.95</v>
      </c>
      <c r="BB142" s="444"/>
      <c r="BC142" s="444"/>
      <c r="BD142" s="444"/>
      <c r="BE142" s="444"/>
      <c r="BF142" s="444"/>
      <c r="BG142" s="444"/>
      <c r="BH142" s="444"/>
      <c r="BI142" s="444"/>
      <c r="BJ142" s="444"/>
      <c r="BK142" s="444"/>
      <c r="BL142" s="444"/>
      <c r="BM142" s="444"/>
      <c r="BN142" s="444"/>
      <c r="BO142" s="444"/>
      <c r="BP142" s="444"/>
      <c r="BQ142" s="444"/>
      <c r="BR142" s="444"/>
      <c r="BS142" s="444"/>
      <c r="BT142" s="445"/>
      <c r="BU142" s="443">
        <v>229.95</v>
      </c>
      <c r="BV142" s="444"/>
      <c r="BW142" s="444"/>
      <c r="BX142" s="444"/>
      <c r="BY142" s="444"/>
      <c r="BZ142" s="444"/>
      <c r="CA142" s="444"/>
      <c r="CB142" s="444"/>
      <c r="CC142" s="444"/>
      <c r="CD142" s="444"/>
      <c r="CE142" s="444"/>
      <c r="CF142" s="444"/>
      <c r="CG142" s="444"/>
      <c r="CH142" s="444"/>
      <c r="CI142" s="444"/>
      <c r="CJ142" s="444"/>
      <c r="CK142" s="444"/>
      <c r="CL142" s="444"/>
      <c r="CM142" s="444"/>
      <c r="CN142" s="445"/>
      <c r="CO142" s="417" t="s">
        <v>299</v>
      </c>
      <c r="CP142" s="418"/>
      <c r="CQ142" s="418"/>
      <c r="CR142" s="418"/>
      <c r="CS142" s="418"/>
      <c r="CT142" s="418"/>
      <c r="CU142" s="418"/>
      <c r="CV142" s="418"/>
      <c r="CW142" s="418"/>
      <c r="CX142" s="418"/>
      <c r="CY142" s="418"/>
      <c r="CZ142" s="418"/>
      <c r="DA142" s="418"/>
      <c r="DB142" s="418"/>
      <c r="DC142" s="418"/>
      <c r="DD142" s="419"/>
    </row>
    <row r="143" spans="1:108" s="144" customFormat="1" ht="21" customHeight="1">
      <c r="A143" s="91" t="s">
        <v>413</v>
      </c>
      <c r="B143" s="429" t="s">
        <v>414</v>
      </c>
      <c r="C143" s="430"/>
      <c r="D143" s="430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M143" s="430"/>
      <c r="AN143" s="430"/>
      <c r="AO143" s="430"/>
      <c r="AP143" s="430"/>
      <c r="AQ143" s="430"/>
      <c r="AR143" s="430"/>
      <c r="AS143" s="430"/>
      <c r="AT143" s="430"/>
      <c r="AU143" s="430"/>
      <c r="AV143" s="430"/>
      <c r="AW143" s="430"/>
      <c r="AX143" s="430"/>
      <c r="AY143" s="430"/>
      <c r="AZ143" s="431"/>
      <c r="BA143" s="443">
        <v>429.8</v>
      </c>
      <c r="BB143" s="444"/>
      <c r="BC143" s="444"/>
      <c r="BD143" s="444"/>
      <c r="BE143" s="444"/>
      <c r="BF143" s="444"/>
      <c r="BG143" s="444"/>
      <c r="BH143" s="444"/>
      <c r="BI143" s="444"/>
      <c r="BJ143" s="444"/>
      <c r="BK143" s="444"/>
      <c r="BL143" s="444"/>
      <c r="BM143" s="444"/>
      <c r="BN143" s="444"/>
      <c r="BO143" s="444"/>
      <c r="BP143" s="444"/>
      <c r="BQ143" s="444"/>
      <c r="BR143" s="444"/>
      <c r="BS143" s="444"/>
      <c r="BT143" s="445"/>
      <c r="BU143" s="443">
        <v>429.8</v>
      </c>
      <c r="BV143" s="444"/>
      <c r="BW143" s="444"/>
      <c r="BX143" s="444"/>
      <c r="BY143" s="444"/>
      <c r="BZ143" s="444"/>
      <c r="CA143" s="444"/>
      <c r="CB143" s="444"/>
      <c r="CC143" s="444"/>
      <c r="CD143" s="444"/>
      <c r="CE143" s="444"/>
      <c r="CF143" s="444"/>
      <c r="CG143" s="444"/>
      <c r="CH143" s="444"/>
      <c r="CI143" s="444"/>
      <c r="CJ143" s="444"/>
      <c r="CK143" s="444"/>
      <c r="CL143" s="444"/>
      <c r="CM143" s="444"/>
      <c r="CN143" s="445"/>
      <c r="CO143" s="417" t="s">
        <v>299</v>
      </c>
      <c r="CP143" s="418"/>
      <c r="CQ143" s="418"/>
      <c r="CR143" s="418"/>
      <c r="CS143" s="418"/>
      <c r="CT143" s="418"/>
      <c r="CU143" s="418"/>
      <c r="CV143" s="418"/>
      <c r="CW143" s="418"/>
      <c r="CX143" s="418"/>
      <c r="CY143" s="418"/>
      <c r="CZ143" s="418"/>
      <c r="DA143" s="418"/>
      <c r="DB143" s="418"/>
      <c r="DC143" s="418"/>
      <c r="DD143" s="419"/>
    </row>
    <row r="144" spans="1:108" s="144" customFormat="1" ht="20.45" customHeight="1">
      <c r="A144" s="91" t="s">
        <v>415</v>
      </c>
      <c r="B144" s="429" t="s">
        <v>416</v>
      </c>
      <c r="C144" s="430"/>
      <c r="D144" s="430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0"/>
      <c r="AA144" s="430"/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0"/>
      <c r="AM144" s="430"/>
      <c r="AN144" s="430"/>
      <c r="AO144" s="430"/>
      <c r="AP144" s="430"/>
      <c r="AQ144" s="430"/>
      <c r="AR144" s="430"/>
      <c r="AS144" s="430"/>
      <c r="AT144" s="430"/>
      <c r="AU144" s="430"/>
      <c r="AV144" s="430"/>
      <c r="AW144" s="430"/>
      <c r="AX144" s="430"/>
      <c r="AY144" s="430"/>
      <c r="AZ144" s="431"/>
      <c r="BA144" s="443">
        <v>153.59</v>
      </c>
      <c r="BB144" s="444"/>
      <c r="BC144" s="444"/>
      <c r="BD144" s="444"/>
      <c r="BE144" s="444"/>
      <c r="BF144" s="444"/>
      <c r="BG144" s="444"/>
      <c r="BH144" s="444"/>
      <c r="BI144" s="444"/>
      <c r="BJ144" s="444"/>
      <c r="BK144" s="444"/>
      <c r="BL144" s="444"/>
      <c r="BM144" s="444"/>
      <c r="BN144" s="444"/>
      <c r="BO144" s="444"/>
      <c r="BP144" s="444"/>
      <c r="BQ144" s="444"/>
      <c r="BR144" s="444"/>
      <c r="BS144" s="444"/>
      <c r="BT144" s="445"/>
      <c r="BU144" s="443">
        <v>153.59</v>
      </c>
      <c r="BV144" s="444"/>
      <c r="BW144" s="444"/>
      <c r="BX144" s="444"/>
      <c r="BY144" s="444"/>
      <c r="BZ144" s="444"/>
      <c r="CA144" s="444"/>
      <c r="CB144" s="444"/>
      <c r="CC144" s="444"/>
      <c r="CD144" s="444"/>
      <c r="CE144" s="444"/>
      <c r="CF144" s="444"/>
      <c r="CG144" s="444"/>
      <c r="CH144" s="444"/>
      <c r="CI144" s="444"/>
      <c r="CJ144" s="444"/>
      <c r="CK144" s="444"/>
      <c r="CL144" s="444"/>
      <c r="CM144" s="444"/>
      <c r="CN144" s="445"/>
      <c r="CO144" s="417" t="s">
        <v>299</v>
      </c>
      <c r="CP144" s="418"/>
      <c r="CQ144" s="418"/>
      <c r="CR144" s="418"/>
      <c r="CS144" s="418"/>
      <c r="CT144" s="418"/>
      <c r="CU144" s="418"/>
      <c r="CV144" s="418"/>
      <c r="CW144" s="418"/>
      <c r="CX144" s="418"/>
      <c r="CY144" s="418"/>
      <c r="CZ144" s="418"/>
      <c r="DA144" s="418"/>
      <c r="DB144" s="418"/>
      <c r="DC144" s="418"/>
      <c r="DD144" s="419"/>
    </row>
    <row r="145" spans="1:108" s="144" customFormat="1" ht="20.45" customHeight="1">
      <c r="A145" s="91" t="s">
        <v>417</v>
      </c>
      <c r="B145" s="429" t="s">
        <v>418</v>
      </c>
      <c r="C145" s="430"/>
      <c r="D145" s="430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M145" s="430"/>
      <c r="AN145" s="430"/>
      <c r="AO145" s="430"/>
      <c r="AP145" s="430"/>
      <c r="AQ145" s="430"/>
      <c r="AR145" s="430"/>
      <c r="AS145" s="430"/>
      <c r="AT145" s="430"/>
      <c r="AU145" s="430"/>
      <c r="AV145" s="430"/>
      <c r="AW145" s="430"/>
      <c r="AX145" s="430"/>
      <c r="AY145" s="430"/>
      <c r="AZ145" s="431"/>
      <c r="BA145" s="443"/>
      <c r="BB145" s="444"/>
      <c r="BC145" s="444"/>
      <c r="BD145" s="444"/>
      <c r="BE145" s="444"/>
      <c r="BF145" s="444"/>
      <c r="BG145" s="444"/>
      <c r="BH145" s="444"/>
      <c r="BI145" s="444"/>
      <c r="BJ145" s="444"/>
      <c r="BK145" s="444"/>
      <c r="BL145" s="444"/>
      <c r="BM145" s="444"/>
      <c r="BN145" s="444"/>
      <c r="BO145" s="444"/>
      <c r="BP145" s="444"/>
      <c r="BQ145" s="444"/>
      <c r="BR145" s="444"/>
      <c r="BS145" s="444"/>
      <c r="BT145" s="445"/>
      <c r="BU145" s="443"/>
      <c r="BV145" s="444"/>
      <c r="BW145" s="444"/>
      <c r="BX145" s="444"/>
      <c r="BY145" s="444"/>
      <c r="BZ145" s="444"/>
      <c r="CA145" s="444"/>
      <c r="CB145" s="444"/>
      <c r="CC145" s="444"/>
      <c r="CD145" s="444"/>
      <c r="CE145" s="444"/>
      <c r="CF145" s="444"/>
      <c r="CG145" s="444"/>
      <c r="CH145" s="444"/>
      <c r="CI145" s="444"/>
      <c r="CJ145" s="444"/>
      <c r="CK145" s="444"/>
      <c r="CL145" s="444"/>
      <c r="CM145" s="444"/>
      <c r="CN145" s="445"/>
      <c r="CO145" s="417" t="s">
        <v>299</v>
      </c>
      <c r="CP145" s="418"/>
      <c r="CQ145" s="418"/>
      <c r="CR145" s="418"/>
      <c r="CS145" s="418"/>
      <c r="CT145" s="418"/>
      <c r="CU145" s="418"/>
      <c r="CV145" s="418"/>
      <c r="CW145" s="418"/>
      <c r="CX145" s="418"/>
      <c r="CY145" s="418"/>
      <c r="CZ145" s="418"/>
      <c r="DA145" s="418"/>
      <c r="DB145" s="418"/>
      <c r="DC145" s="418"/>
      <c r="DD145" s="419"/>
    </row>
    <row r="146" spans="1:108" s="144" customFormat="1" ht="19.9" customHeight="1">
      <c r="A146" s="91" t="s">
        <v>419</v>
      </c>
      <c r="B146" s="429" t="s">
        <v>420</v>
      </c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430"/>
      <c r="AN146" s="430"/>
      <c r="AO146" s="430"/>
      <c r="AP146" s="430"/>
      <c r="AQ146" s="430"/>
      <c r="AR146" s="430"/>
      <c r="AS146" s="430"/>
      <c r="AT146" s="430"/>
      <c r="AU146" s="430"/>
      <c r="AV146" s="430"/>
      <c r="AW146" s="430"/>
      <c r="AX146" s="430"/>
      <c r="AY146" s="430"/>
      <c r="AZ146" s="431"/>
      <c r="BA146" s="417">
        <v>121.85</v>
      </c>
      <c r="BB146" s="418"/>
      <c r="BC146" s="418"/>
      <c r="BD146" s="418"/>
      <c r="BE146" s="418"/>
      <c r="BF146" s="418"/>
      <c r="BG146" s="418"/>
      <c r="BH146" s="418"/>
      <c r="BI146" s="418"/>
      <c r="BJ146" s="418"/>
      <c r="BK146" s="418"/>
      <c r="BL146" s="418"/>
      <c r="BM146" s="418"/>
      <c r="BN146" s="418"/>
      <c r="BO146" s="418"/>
      <c r="BP146" s="418"/>
      <c r="BQ146" s="418"/>
      <c r="BR146" s="418"/>
      <c r="BS146" s="418"/>
      <c r="BT146" s="419"/>
      <c r="BU146" s="417">
        <v>121.85</v>
      </c>
      <c r="BV146" s="418"/>
      <c r="BW146" s="418"/>
      <c r="BX146" s="418"/>
      <c r="BY146" s="418"/>
      <c r="BZ146" s="418"/>
      <c r="CA146" s="418"/>
      <c r="CB146" s="418"/>
      <c r="CC146" s="418"/>
      <c r="CD146" s="418"/>
      <c r="CE146" s="418"/>
      <c r="CF146" s="418"/>
      <c r="CG146" s="418"/>
      <c r="CH146" s="418"/>
      <c r="CI146" s="418"/>
      <c r="CJ146" s="418"/>
      <c r="CK146" s="418"/>
      <c r="CL146" s="418"/>
      <c r="CM146" s="418"/>
      <c r="CN146" s="419"/>
      <c r="CO146" s="417" t="s">
        <v>299</v>
      </c>
      <c r="CP146" s="418"/>
      <c r="CQ146" s="418"/>
      <c r="CR146" s="418"/>
      <c r="CS146" s="418"/>
      <c r="CT146" s="418"/>
      <c r="CU146" s="418"/>
      <c r="CV146" s="418"/>
      <c r="CW146" s="418"/>
      <c r="CX146" s="418"/>
      <c r="CY146" s="418"/>
      <c r="CZ146" s="418"/>
      <c r="DA146" s="418"/>
      <c r="DB146" s="418"/>
      <c r="DC146" s="418"/>
      <c r="DD146" s="419"/>
    </row>
    <row r="147" spans="1:108" s="144" customFormat="1" ht="18" customHeight="1">
      <c r="A147" s="91" t="s">
        <v>750</v>
      </c>
      <c r="B147" s="429" t="s">
        <v>741</v>
      </c>
      <c r="C147" s="430"/>
      <c r="D147" s="430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30"/>
      <c r="AR147" s="430"/>
      <c r="AS147" s="430"/>
      <c r="AT147" s="430"/>
      <c r="AU147" s="430"/>
      <c r="AV147" s="430"/>
      <c r="AW147" s="430"/>
      <c r="AX147" s="430"/>
      <c r="AY147" s="430"/>
      <c r="AZ147" s="431"/>
      <c r="BA147" s="443">
        <v>163.02</v>
      </c>
      <c r="BB147" s="444"/>
      <c r="BC147" s="444"/>
      <c r="BD147" s="444"/>
      <c r="BE147" s="444"/>
      <c r="BF147" s="444"/>
      <c r="BG147" s="444"/>
      <c r="BH147" s="444"/>
      <c r="BI147" s="444"/>
      <c r="BJ147" s="444"/>
      <c r="BK147" s="444"/>
      <c r="BL147" s="444"/>
      <c r="BM147" s="444"/>
      <c r="BN147" s="444"/>
      <c r="BO147" s="444"/>
      <c r="BP147" s="444"/>
      <c r="BQ147" s="444"/>
      <c r="BR147" s="444"/>
      <c r="BS147" s="444"/>
      <c r="BT147" s="445"/>
      <c r="BU147" s="443">
        <v>163.02</v>
      </c>
      <c r="BV147" s="444"/>
      <c r="BW147" s="444"/>
      <c r="BX147" s="444"/>
      <c r="BY147" s="444"/>
      <c r="BZ147" s="444"/>
      <c r="CA147" s="444"/>
      <c r="CB147" s="444"/>
      <c r="CC147" s="444"/>
      <c r="CD147" s="444"/>
      <c r="CE147" s="444"/>
      <c r="CF147" s="444"/>
      <c r="CG147" s="444"/>
      <c r="CH147" s="444"/>
      <c r="CI147" s="444"/>
      <c r="CJ147" s="444"/>
      <c r="CK147" s="444"/>
      <c r="CL147" s="444"/>
      <c r="CM147" s="444"/>
      <c r="CN147" s="445"/>
      <c r="CO147" s="417" t="s">
        <v>299</v>
      </c>
      <c r="CP147" s="418"/>
      <c r="CQ147" s="418"/>
      <c r="CR147" s="418"/>
      <c r="CS147" s="418"/>
      <c r="CT147" s="418"/>
      <c r="CU147" s="418"/>
      <c r="CV147" s="418"/>
      <c r="CW147" s="418"/>
      <c r="CX147" s="418"/>
      <c r="CY147" s="418"/>
      <c r="CZ147" s="418"/>
      <c r="DA147" s="418"/>
      <c r="DB147" s="418"/>
      <c r="DC147" s="418"/>
      <c r="DD147" s="419"/>
    </row>
    <row r="148" spans="1:108" s="144" customFormat="1" ht="19.15" customHeight="1">
      <c r="A148" s="91" t="s">
        <v>751</v>
      </c>
      <c r="B148" s="429" t="s">
        <v>742</v>
      </c>
      <c r="C148" s="430"/>
      <c r="D148" s="430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31"/>
      <c r="BA148" s="443">
        <v>144.97</v>
      </c>
      <c r="BB148" s="444"/>
      <c r="BC148" s="444"/>
      <c r="BD148" s="444"/>
      <c r="BE148" s="444"/>
      <c r="BF148" s="444"/>
      <c r="BG148" s="444"/>
      <c r="BH148" s="444"/>
      <c r="BI148" s="444"/>
      <c r="BJ148" s="444"/>
      <c r="BK148" s="444"/>
      <c r="BL148" s="444"/>
      <c r="BM148" s="444"/>
      <c r="BN148" s="444"/>
      <c r="BO148" s="444"/>
      <c r="BP148" s="444"/>
      <c r="BQ148" s="444"/>
      <c r="BR148" s="444"/>
      <c r="BS148" s="444"/>
      <c r="BT148" s="445"/>
      <c r="BU148" s="443">
        <v>144.97</v>
      </c>
      <c r="BV148" s="444"/>
      <c r="BW148" s="444"/>
      <c r="BX148" s="444"/>
      <c r="BY148" s="444"/>
      <c r="BZ148" s="444"/>
      <c r="CA148" s="444"/>
      <c r="CB148" s="444"/>
      <c r="CC148" s="444"/>
      <c r="CD148" s="444"/>
      <c r="CE148" s="444"/>
      <c r="CF148" s="444"/>
      <c r="CG148" s="444"/>
      <c r="CH148" s="444"/>
      <c r="CI148" s="444"/>
      <c r="CJ148" s="444"/>
      <c r="CK148" s="444"/>
      <c r="CL148" s="444"/>
      <c r="CM148" s="444"/>
      <c r="CN148" s="445"/>
      <c r="CO148" s="417" t="s">
        <v>299</v>
      </c>
      <c r="CP148" s="418"/>
      <c r="CQ148" s="418"/>
      <c r="CR148" s="418"/>
      <c r="CS148" s="418"/>
      <c r="CT148" s="418"/>
      <c r="CU148" s="418"/>
      <c r="CV148" s="418"/>
      <c r="CW148" s="418"/>
      <c r="CX148" s="418"/>
      <c r="CY148" s="418"/>
      <c r="CZ148" s="418"/>
      <c r="DA148" s="418"/>
      <c r="DB148" s="418"/>
      <c r="DC148" s="418"/>
      <c r="DD148" s="419"/>
    </row>
    <row r="149" spans="1:108" s="144" customFormat="1" ht="17.45" customHeight="1">
      <c r="A149" s="91" t="s">
        <v>752</v>
      </c>
      <c r="B149" s="429" t="s">
        <v>743</v>
      </c>
      <c r="C149" s="430"/>
      <c r="D149" s="430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1"/>
      <c r="BA149" s="443">
        <v>201.27</v>
      </c>
      <c r="BB149" s="444"/>
      <c r="BC149" s="444"/>
      <c r="BD149" s="444"/>
      <c r="BE149" s="444"/>
      <c r="BF149" s="444"/>
      <c r="BG149" s="444"/>
      <c r="BH149" s="444"/>
      <c r="BI149" s="444"/>
      <c r="BJ149" s="444"/>
      <c r="BK149" s="444"/>
      <c r="BL149" s="444"/>
      <c r="BM149" s="444"/>
      <c r="BN149" s="444"/>
      <c r="BO149" s="444"/>
      <c r="BP149" s="444"/>
      <c r="BQ149" s="444"/>
      <c r="BR149" s="444"/>
      <c r="BS149" s="444"/>
      <c r="BT149" s="445"/>
      <c r="BU149" s="443">
        <v>201.27</v>
      </c>
      <c r="BV149" s="444"/>
      <c r="BW149" s="444"/>
      <c r="BX149" s="444"/>
      <c r="BY149" s="444"/>
      <c r="BZ149" s="444"/>
      <c r="CA149" s="444"/>
      <c r="CB149" s="444"/>
      <c r="CC149" s="444"/>
      <c r="CD149" s="444"/>
      <c r="CE149" s="444"/>
      <c r="CF149" s="444"/>
      <c r="CG149" s="444"/>
      <c r="CH149" s="444"/>
      <c r="CI149" s="444"/>
      <c r="CJ149" s="444"/>
      <c r="CK149" s="444"/>
      <c r="CL149" s="444"/>
      <c r="CM149" s="444"/>
      <c r="CN149" s="445"/>
      <c r="CO149" s="417" t="s">
        <v>299</v>
      </c>
      <c r="CP149" s="418"/>
      <c r="CQ149" s="418"/>
      <c r="CR149" s="418"/>
      <c r="CS149" s="418"/>
      <c r="CT149" s="418"/>
      <c r="CU149" s="418"/>
      <c r="CV149" s="418"/>
      <c r="CW149" s="418"/>
      <c r="CX149" s="418"/>
      <c r="CY149" s="418"/>
      <c r="CZ149" s="418"/>
      <c r="DA149" s="418"/>
      <c r="DB149" s="418"/>
      <c r="DC149" s="418"/>
      <c r="DD149" s="419"/>
    </row>
    <row r="150" spans="1:108" s="144" customFormat="1" ht="17.45" customHeight="1">
      <c r="A150" s="91" t="s">
        <v>753</v>
      </c>
      <c r="B150" s="429" t="s">
        <v>744</v>
      </c>
      <c r="C150" s="430"/>
      <c r="D150" s="430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30"/>
      <c r="AR150" s="430"/>
      <c r="AS150" s="430"/>
      <c r="AT150" s="430"/>
      <c r="AU150" s="430"/>
      <c r="AV150" s="430"/>
      <c r="AW150" s="430"/>
      <c r="AX150" s="430"/>
      <c r="AY150" s="430"/>
      <c r="AZ150" s="431"/>
      <c r="BA150" s="443">
        <v>143.04</v>
      </c>
      <c r="BB150" s="444"/>
      <c r="BC150" s="444"/>
      <c r="BD150" s="444"/>
      <c r="BE150" s="444"/>
      <c r="BF150" s="444"/>
      <c r="BG150" s="444"/>
      <c r="BH150" s="444"/>
      <c r="BI150" s="444"/>
      <c r="BJ150" s="444"/>
      <c r="BK150" s="444"/>
      <c r="BL150" s="444"/>
      <c r="BM150" s="444"/>
      <c r="BN150" s="444"/>
      <c r="BO150" s="444"/>
      <c r="BP150" s="444"/>
      <c r="BQ150" s="444"/>
      <c r="BR150" s="444"/>
      <c r="BS150" s="444"/>
      <c r="BT150" s="445"/>
      <c r="BU150" s="443">
        <v>143.04</v>
      </c>
      <c r="BV150" s="444"/>
      <c r="BW150" s="444"/>
      <c r="BX150" s="444"/>
      <c r="BY150" s="444"/>
      <c r="BZ150" s="444"/>
      <c r="CA150" s="444"/>
      <c r="CB150" s="444"/>
      <c r="CC150" s="444"/>
      <c r="CD150" s="444"/>
      <c r="CE150" s="444"/>
      <c r="CF150" s="444"/>
      <c r="CG150" s="444"/>
      <c r="CH150" s="444"/>
      <c r="CI150" s="444"/>
      <c r="CJ150" s="444"/>
      <c r="CK150" s="444"/>
      <c r="CL150" s="444"/>
      <c r="CM150" s="444"/>
      <c r="CN150" s="445"/>
      <c r="CO150" s="417" t="s">
        <v>299</v>
      </c>
      <c r="CP150" s="418"/>
      <c r="CQ150" s="418"/>
      <c r="CR150" s="418"/>
      <c r="CS150" s="418"/>
      <c r="CT150" s="418"/>
      <c r="CU150" s="418"/>
      <c r="CV150" s="418"/>
      <c r="CW150" s="418"/>
      <c r="CX150" s="418"/>
      <c r="CY150" s="418"/>
      <c r="CZ150" s="418"/>
      <c r="DA150" s="418"/>
      <c r="DB150" s="418"/>
      <c r="DC150" s="418"/>
      <c r="DD150" s="419"/>
    </row>
    <row r="151" spans="1:108" s="144" customFormat="1" ht="21" customHeight="1">
      <c r="A151" s="91" t="s">
        <v>754</v>
      </c>
      <c r="B151" s="429" t="s">
        <v>745</v>
      </c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1"/>
      <c r="BA151" s="443">
        <v>262.63</v>
      </c>
      <c r="BB151" s="444"/>
      <c r="BC151" s="444"/>
      <c r="BD151" s="444"/>
      <c r="BE151" s="444"/>
      <c r="BF151" s="444"/>
      <c r="BG151" s="444"/>
      <c r="BH151" s="444"/>
      <c r="BI151" s="444"/>
      <c r="BJ151" s="444"/>
      <c r="BK151" s="444"/>
      <c r="BL151" s="444"/>
      <c r="BM151" s="444"/>
      <c r="BN151" s="444"/>
      <c r="BO151" s="444"/>
      <c r="BP151" s="444"/>
      <c r="BQ151" s="444"/>
      <c r="BR151" s="444"/>
      <c r="BS151" s="444"/>
      <c r="BT151" s="445"/>
      <c r="BU151" s="443">
        <v>262.63</v>
      </c>
      <c r="BV151" s="444"/>
      <c r="BW151" s="444"/>
      <c r="BX151" s="444"/>
      <c r="BY151" s="444"/>
      <c r="BZ151" s="444"/>
      <c r="CA151" s="444"/>
      <c r="CB151" s="444"/>
      <c r="CC151" s="444"/>
      <c r="CD151" s="444"/>
      <c r="CE151" s="444"/>
      <c r="CF151" s="444"/>
      <c r="CG151" s="444"/>
      <c r="CH151" s="444"/>
      <c r="CI151" s="444"/>
      <c r="CJ151" s="444"/>
      <c r="CK151" s="444"/>
      <c r="CL151" s="444"/>
      <c r="CM151" s="444"/>
      <c r="CN151" s="445"/>
      <c r="CO151" s="417" t="s">
        <v>299</v>
      </c>
      <c r="CP151" s="418"/>
      <c r="CQ151" s="418"/>
      <c r="CR151" s="418"/>
      <c r="CS151" s="418"/>
      <c r="CT151" s="418"/>
      <c r="CU151" s="418"/>
      <c r="CV151" s="418"/>
      <c r="CW151" s="418"/>
      <c r="CX151" s="418"/>
      <c r="CY151" s="418"/>
      <c r="CZ151" s="418"/>
      <c r="DA151" s="418"/>
      <c r="DB151" s="418"/>
      <c r="DC151" s="418"/>
      <c r="DD151" s="419"/>
    </row>
    <row r="152" spans="1:108" s="144" customFormat="1" ht="20.45" customHeight="1">
      <c r="A152" s="91" t="s">
        <v>755</v>
      </c>
      <c r="B152" s="429" t="s">
        <v>746</v>
      </c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M152" s="430"/>
      <c r="AN152" s="430"/>
      <c r="AO152" s="430"/>
      <c r="AP152" s="430"/>
      <c r="AQ152" s="430"/>
      <c r="AR152" s="430"/>
      <c r="AS152" s="430"/>
      <c r="AT152" s="430"/>
      <c r="AU152" s="430"/>
      <c r="AV152" s="430"/>
      <c r="AW152" s="430"/>
      <c r="AX152" s="430"/>
      <c r="AY152" s="430"/>
      <c r="AZ152" s="431"/>
      <c r="BA152" s="443">
        <v>329.55</v>
      </c>
      <c r="BB152" s="444"/>
      <c r="BC152" s="444"/>
      <c r="BD152" s="444"/>
      <c r="BE152" s="444"/>
      <c r="BF152" s="444"/>
      <c r="BG152" s="444"/>
      <c r="BH152" s="444"/>
      <c r="BI152" s="444"/>
      <c r="BJ152" s="444"/>
      <c r="BK152" s="444"/>
      <c r="BL152" s="444"/>
      <c r="BM152" s="444"/>
      <c r="BN152" s="444"/>
      <c r="BO152" s="444"/>
      <c r="BP152" s="444"/>
      <c r="BQ152" s="444"/>
      <c r="BR152" s="444"/>
      <c r="BS152" s="444"/>
      <c r="BT152" s="445"/>
      <c r="BU152" s="443">
        <v>329.55</v>
      </c>
      <c r="BV152" s="444"/>
      <c r="BW152" s="444"/>
      <c r="BX152" s="444"/>
      <c r="BY152" s="444"/>
      <c r="BZ152" s="444"/>
      <c r="CA152" s="444"/>
      <c r="CB152" s="444"/>
      <c r="CC152" s="444"/>
      <c r="CD152" s="444"/>
      <c r="CE152" s="444"/>
      <c r="CF152" s="444"/>
      <c r="CG152" s="444"/>
      <c r="CH152" s="444"/>
      <c r="CI152" s="444"/>
      <c r="CJ152" s="444"/>
      <c r="CK152" s="444"/>
      <c r="CL152" s="444"/>
      <c r="CM152" s="444"/>
      <c r="CN152" s="445"/>
      <c r="CO152" s="417" t="s">
        <v>299</v>
      </c>
      <c r="CP152" s="418"/>
      <c r="CQ152" s="418"/>
      <c r="CR152" s="418"/>
      <c r="CS152" s="418"/>
      <c r="CT152" s="418"/>
      <c r="CU152" s="418"/>
      <c r="CV152" s="418"/>
      <c r="CW152" s="418"/>
      <c r="CX152" s="418"/>
      <c r="CY152" s="418"/>
      <c r="CZ152" s="418"/>
      <c r="DA152" s="418"/>
      <c r="DB152" s="418"/>
      <c r="DC152" s="418"/>
      <c r="DD152" s="419"/>
    </row>
    <row r="153" spans="1:108" s="144" customFormat="1" ht="20.45" customHeight="1">
      <c r="A153" s="91" t="s">
        <v>756</v>
      </c>
      <c r="B153" s="429" t="s">
        <v>747</v>
      </c>
      <c r="C153" s="430"/>
      <c r="D153" s="430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430"/>
      <c r="AN153" s="430"/>
      <c r="AO153" s="430"/>
      <c r="AP153" s="430"/>
      <c r="AQ153" s="430"/>
      <c r="AR153" s="430"/>
      <c r="AS153" s="430"/>
      <c r="AT153" s="430"/>
      <c r="AU153" s="430"/>
      <c r="AV153" s="430"/>
      <c r="AW153" s="430"/>
      <c r="AX153" s="430"/>
      <c r="AY153" s="430"/>
      <c r="AZ153" s="431"/>
      <c r="BA153" s="443">
        <v>615.93</v>
      </c>
      <c r="BB153" s="444"/>
      <c r="BC153" s="444"/>
      <c r="BD153" s="444"/>
      <c r="BE153" s="444"/>
      <c r="BF153" s="444"/>
      <c r="BG153" s="444"/>
      <c r="BH153" s="444"/>
      <c r="BI153" s="444"/>
      <c r="BJ153" s="444"/>
      <c r="BK153" s="444"/>
      <c r="BL153" s="444"/>
      <c r="BM153" s="444"/>
      <c r="BN153" s="444"/>
      <c r="BO153" s="444"/>
      <c r="BP153" s="444"/>
      <c r="BQ153" s="444"/>
      <c r="BR153" s="444"/>
      <c r="BS153" s="444"/>
      <c r="BT153" s="445"/>
      <c r="BU153" s="443">
        <v>615.93</v>
      </c>
      <c r="BV153" s="444"/>
      <c r="BW153" s="444"/>
      <c r="BX153" s="444"/>
      <c r="BY153" s="444"/>
      <c r="BZ153" s="444"/>
      <c r="CA153" s="444"/>
      <c r="CB153" s="444"/>
      <c r="CC153" s="444"/>
      <c r="CD153" s="444"/>
      <c r="CE153" s="444"/>
      <c r="CF153" s="444"/>
      <c r="CG153" s="444"/>
      <c r="CH153" s="444"/>
      <c r="CI153" s="444"/>
      <c r="CJ153" s="444"/>
      <c r="CK153" s="444"/>
      <c r="CL153" s="444"/>
      <c r="CM153" s="444"/>
      <c r="CN153" s="445"/>
      <c r="CO153" s="417" t="s">
        <v>299</v>
      </c>
      <c r="CP153" s="418"/>
      <c r="CQ153" s="418"/>
      <c r="CR153" s="418"/>
      <c r="CS153" s="418"/>
      <c r="CT153" s="418"/>
      <c r="CU153" s="418"/>
      <c r="CV153" s="418"/>
      <c r="CW153" s="418"/>
      <c r="CX153" s="418"/>
      <c r="CY153" s="418"/>
      <c r="CZ153" s="418"/>
      <c r="DA153" s="418"/>
      <c r="DB153" s="418"/>
      <c r="DC153" s="418"/>
      <c r="DD153" s="419"/>
    </row>
    <row r="154" spans="1:108" s="144" customFormat="1" ht="19.9" customHeight="1">
      <c r="A154" s="91" t="s">
        <v>757</v>
      </c>
      <c r="B154" s="429" t="s">
        <v>748</v>
      </c>
      <c r="C154" s="430"/>
      <c r="D154" s="430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M154" s="430"/>
      <c r="AN154" s="430"/>
      <c r="AO154" s="430"/>
      <c r="AP154" s="430"/>
      <c r="AQ154" s="430"/>
      <c r="AR154" s="430"/>
      <c r="AS154" s="430"/>
      <c r="AT154" s="430"/>
      <c r="AU154" s="430"/>
      <c r="AV154" s="430"/>
      <c r="AW154" s="430"/>
      <c r="AX154" s="430"/>
      <c r="AY154" s="430"/>
      <c r="AZ154" s="431"/>
      <c r="BA154" s="417">
        <v>207.74</v>
      </c>
      <c r="BB154" s="418"/>
      <c r="BC154" s="418"/>
      <c r="BD154" s="418"/>
      <c r="BE154" s="418"/>
      <c r="BF154" s="418"/>
      <c r="BG154" s="418"/>
      <c r="BH154" s="418"/>
      <c r="BI154" s="418"/>
      <c r="BJ154" s="418"/>
      <c r="BK154" s="418"/>
      <c r="BL154" s="418"/>
      <c r="BM154" s="418"/>
      <c r="BN154" s="418"/>
      <c r="BO154" s="418"/>
      <c r="BP154" s="418"/>
      <c r="BQ154" s="418"/>
      <c r="BR154" s="418"/>
      <c r="BS154" s="418"/>
      <c r="BT154" s="419"/>
      <c r="BU154" s="417">
        <v>207.74</v>
      </c>
      <c r="BV154" s="418"/>
      <c r="BW154" s="418"/>
      <c r="BX154" s="418"/>
      <c r="BY154" s="418"/>
      <c r="BZ154" s="418"/>
      <c r="CA154" s="418"/>
      <c r="CB154" s="418"/>
      <c r="CC154" s="418"/>
      <c r="CD154" s="418"/>
      <c r="CE154" s="418"/>
      <c r="CF154" s="418"/>
      <c r="CG154" s="418"/>
      <c r="CH154" s="418"/>
      <c r="CI154" s="418"/>
      <c r="CJ154" s="418"/>
      <c r="CK154" s="418"/>
      <c r="CL154" s="418"/>
      <c r="CM154" s="418"/>
      <c r="CN154" s="419"/>
      <c r="CO154" s="610"/>
      <c r="CP154" s="611"/>
      <c r="CQ154" s="611"/>
      <c r="CR154" s="611"/>
      <c r="CS154" s="611"/>
      <c r="CT154" s="611"/>
      <c r="CU154" s="611"/>
      <c r="CV154" s="611"/>
      <c r="CW154" s="611"/>
      <c r="CX154" s="611"/>
      <c r="CY154" s="611"/>
      <c r="CZ154" s="611"/>
      <c r="DA154" s="611"/>
      <c r="DB154" s="611"/>
      <c r="DC154" s="611"/>
      <c r="DD154" s="612"/>
    </row>
    <row r="155" spans="1:108" s="144" customFormat="1" ht="20.45" customHeight="1">
      <c r="A155" s="91" t="s">
        <v>758</v>
      </c>
      <c r="B155" s="429" t="s">
        <v>749</v>
      </c>
      <c r="C155" s="430"/>
      <c r="D155" s="430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0"/>
      <c r="AN155" s="430"/>
      <c r="AO155" s="430"/>
      <c r="AP155" s="430"/>
      <c r="AQ155" s="430"/>
      <c r="AR155" s="430"/>
      <c r="AS155" s="430"/>
      <c r="AT155" s="430"/>
      <c r="AU155" s="430"/>
      <c r="AV155" s="430"/>
      <c r="AW155" s="430"/>
      <c r="AX155" s="430"/>
      <c r="AY155" s="430"/>
      <c r="AZ155" s="431"/>
      <c r="BA155" s="443">
        <v>496.94</v>
      </c>
      <c r="BB155" s="444"/>
      <c r="BC155" s="444"/>
      <c r="BD155" s="444"/>
      <c r="BE155" s="444"/>
      <c r="BF155" s="444"/>
      <c r="BG155" s="444"/>
      <c r="BH155" s="444"/>
      <c r="BI155" s="444"/>
      <c r="BJ155" s="444"/>
      <c r="BK155" s="444"/>
      <c r="BL155" s="444"/>
      <c r="BM155" s="444"/>
      <c r="BN155" s="444"/>
      <c r="BO155" s="444"/>
      <c r="BP155" s="444"/>
      <c r="BQ155" s="444"/>
      <c r="BR155" s="444"/>
      <c r="BS155" s="444"/>
      <c r="BT155" s="445"/>
      <c r="BU155" s="443">
        <v>496.94</v>
      </c>
      <c r="BV155" s="444"/>
      <c r="BW155" s="444"/>
      <c r="BX155" s="444"/>
      <c r="BY155" s="444"/>
      <c r="BZ155" s="444"/>
      <c r="CA155" s="444"/>
      <c r="CB155" s="444"/>
      <c r="CC155" s="444"/>
      <c r="CD155" s="444"/>
      <c r="CE155" s="444"/>
      <c r="CF155" s="444"/>
      <c r="CG155" s="444"/>
      <c r="CH155" s="444"/>
      <c r="CI155" s="444"/>
      <c r="CJ155" s="444"/>
      <c r="CK155" s="444"/>
      <c r="CL155" s="444"/>
      <c r="CM155" s="444"/>
      <c r="CN155" s="445"/>
      <c r="CO155" s="417" t="s">
        <v>299</v>
      </c>
      <c r="CP155" s="418"/>
      <c r="CQ155" s="418"/>
      <c r="CR155" s="418"/>
      <c r="CS155" s="418"/>
      <c r="CT155" s="418"/>
      <c r="CU155" s="418"/>
      <c r="CV155" s="418"/>
      <c r="CW155" s="418"/>
      <c r="CX155" s="418"/>
      <c r="CY155" s="418"/>
      <c r="CZ155" s="418"/>
      <c r="DA155" s="418"/>
      <c r="DB155" s="418"/>
      <c r="DC155" s="418"/>
      <c r="DD155" s="419"/>
    </row>
    <row r="156" spans="1:108" ht="19.9" customHeight="1" hidden="1">
      <c r="A156" s="143"/>
      <c r="B156" s="601"/>
      <c r="C156" s="602"/>
      <c r="D156" s="602"/>
      <c r="E156" s="602"/>
      <c r="F156" s="602"/>
      <c r="G156" s="602"/>
      <c r="H156" s="602"/>
      <c r="I156" s="602"/>
      <c r="J156" s="602"/>
      <c r="K156" s="602"/>
      <c r="L156" s="602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602"/>
      <c r="Z156" s="602"/>
      <c r="AA156" s="602"/>
      <c r="AB156" s="602"/>
      <c r="AC156" s="602"/>
      <c r="AD156" s="602"/>
      <c r="AE156" s="602"/>
      <c r="AF156" s="602"/>
      <c r="AG156" s="602"/>
      <c r="AH156" s="602"/>
      <c r="AI156" s="602"/>
      <c r="AJ156" s="602"/>
      <c r="AK156" s="602"/>
      <c r="AL156" s="602"/>
      <c r="AM156" s="602"/>
      <c r="AN156" s="602"/>
      <c r="AO156" s="602"/>
      <c r="AP156" s="602"/>
      <c r="AQ156" s="602"/>
      <c r="AR156" s="602"/>
      <c r="AS156" s="602"/>
      <c r="AT156" s="602"/>
      <c r="AU156" s="602"/>
      <c r="AV156" s="602"/>
      <c r="AW156" s="602"/>
      <c r="AX156" s="602"/>
      <c r="AY156" s="602"/>
      <c r="AZ156" s="603"/>
      <c r="BA156" s="604"/>
      <c r="BB156" s="605"/>
      <c r="BC156" s="605"/>
      <c r="BD156" s="605"/>
      <c r="BE156" s="605"/>
      <c r="BF156" s="605"/>
      <c r="BG156" s="605"/>
      <c r="BH156" s="605"/>
      <c r="BI156" s="605"/>
      <c r="BJ156" s="605"/>
      <c r="BK156" s="605"/>
      <c r="BL156" s="605"/>
      <c r="BM156" s="605"/>
      <c r="BN156" s="605"/>
      <c r="BO156" s="605"/>
      <c r="BP156" s="605"/>
      <c r="BQ156" s="605"/>
      <c r="BR156" s="605"/>
      <c r="BS156" s="605"/>
      <c r="BT156" s="606"/>
      <c r="BU156" s="598"/>
      <c r="BV156" s="599"/>
      <c r="BW156" s="599"/>
      <c r="BX156" s="599"/>
      <c r="BY156" s="599"/>
      <c r="BZ156" s="599"/>
      <c r="CA156" s="599"/>
      <c r="CB156" s="599"/>
      <c r="CC156" s="599"/>
      <c r="CD156" s="599"/>
      <c r="CE156" s="599"/>
      <c r="CF156" s="599"/>
      <c r="CG156" s="599"/>
      <c r="CH156" s="599"/>
      <c r="CI156" s="599"/>
      <c r="CJ156" s="599"/>
      <c r="CK156" s="599"/>
      <c r="CL156" s="599"/>
      <c r="CM156" s="599"/>
      <c r="CN156" s="600"/>
      <c r="CO156" s="607"/>
      <c r="CP156" s="608"/>
      <c r="CQ156" s="608"/>
      <c r="CR156" s="608"/>
      <c r="CS156" s="608"/>
      <c r="CT156" s="608"/>
      <c r="CU156" s="608"/>
      <c r="CV156" s="608"/>
      <c r="CW156" s="608"/>
      <c r="CX156" s="608"/>
      <c r="CY156" s="608"/>
      <c r="CZ156" s="608"/>
      <c r="DA156" s="608"/>
      <c r="DB156" s="608"/>
      <c r="DC156" s="608"/>
      <c r="DD156" s="609"/>
    </row>
    <row r="157" spans="1:108" s="144" customFormat="1" ht="13.9" customHeight="1">
      <c r="A157" s="547" t="s">
        <v>421</v>
      </c>
      <c r="B157" s="548"/>
      <c r="C157" s="548"/>
      <c r="D157" s="548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8"/>
      <c r="AH157" s="548"/>
      <c r="AI157" s="548"/>
      <c r="AJ157" s="548"/>
      <c r="AK157" s="548"/>
      <c r="AL157" s="548"/>
      <c r="AM157" s="548"/>
      <c r="AN157" s="548"/>
      <c r="AO157" s="548"/>
      <c r="AP157" s="548"/>
      <c r="AQ157" s="548"/>
      <c r="AR157" s="548"/>
      <c r="AS157" s="548"/>
      <c r="AT157" s="548"/>
      <c r="AU157" s="548"/>
      <c r="AV157" s="548"/>
      <c r="AW157" s="548"/>
      <c r="AX157" s="548"/>
      <c r="AY157" s="548"/>
      <c r="AZ157" s="548"/>
      <c r="BA157" s="548"/>
      <c r="BB157" s="548"/>
      <c r="BC157" s="548"/>
      <c r="BD157" s="548"/>
      <c r="BE157" s="548"/>
      <c r="BF157" s="548"/>
      <c r="BG157" s="548"/>
      <c r="BH157" s="548"/>
      <c r="BI157" s="548"/>
      <c r="BJ157" s="548"/>
      <c r="BK157" s="548"/>
      <c r="BL157" s="548"/>
      <c r="BM157" s="548"/>
      <c r="BN157" s="548"/>
      <c r="BO157" s="548"/>
      <c r="BP157" s="548"/>
      <c r="BQ157" s="548"/>
      <c r="BR157" s="548"/>
      <c r="BS157" s="548"/>
      <c r="BT157" s="548"/>
      <c r="BU157" s="548"/>
      <c r="BV157" s="548"/>
      <c r="BW157" s="548"/>
      <c r="BX157" s="548"/>
      <c r="BY157" s="548"/>
      <c r="BZ157" s="548"/>
      <c r="CA157" s="548"/>
      <c r="CB157" s="548"/>
      <c r="CC157" s="548"/>
      <c r="CD157" s="548"/>
      <c r="CE157" s="548"/>
      <c r="CF157" s="548"/>
      <c r="CG157" s="548"/>
      <c r="CH157" s="548"/>
      <c r="CI157" s="548"/>
      <c r="CJ157" s="548"/>
      <c r="CK157" s="548"/>
      <c r="CL157" s="548"/>
      <c r="CM157" s="548"/>
      <c r="CN157" s="548"/>
      <c r="CO157" s="548"/>
      <c r="CP157" s="548"/>
      <c r="CQ157" s="548"/>
      <c r="CR157" s="548"/>
      <c r="CS157" s="548"/>
      <c r="CT157" s="548"/>
      <c r="CU157" s="548"/>
      <c r="CV157" s="548"/>
      <c r="CW157" s="548"/>
      <c r="CX157" s="548"/>
      <c r="CY157" s="548"/>
      <c r="CZ157" s="548"/>
      <c r="DA157" s="548"/>
      <c r="DB157" s="548"/>
      <c r="DC157" s="548"/>
      <c r="DD157" s="549"/>
    </row>
    <row r="158" spans="1:108" s="144" customFormat="1" ht="31.9" customHeight="1">
      <c r="A158" s="91" t="s">
        <v>422</v>
      </c>
      <c r="B158" s="429" t="s">
        <v>423</v>
      </c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O158" s="430"/>
      <c r="AP158" s="430"/>
      <c r="AQ158" s="430"/>
      <c r="AR158" s="430"/>
      <c r="AS158" s="430"/>
      <c r="AT158" s="430"/>
      <c r="AU158" s="430"/>
      <c r="AV158" s="430"/>
      <c r="AW158" s="430"/>
      <c r="AX158" s="430"/>
      <c r="AY158" s="430"/>
      <c r="AZ158" s="431"/>
      <c r="BA158" s="417" t="s">
        <v>299</v>
      </c>
      <c r="BB158" s="418"/>
      <c r="BC158" s="418"/>
      <c r="BD158" s="418"/>
      <c r="BE158" s="418"/>
      <c r="BF158" s="418"/>
      <c r="BG158" s="418"/>
      <c r="BH158" s="418"/>
      <c r="BI158" s="418"/>
      <c r="BJ158" s="418"/>
      <c r="BK158" s="418"/>
      <c r="BL158" s="418"/>
      <c r="BM158" s="418"/>
      <c r="BN158" s="418"/>
      <c r="BO158" s="418"/>
      <c r="BP158" s="418"/>
      <c r="BQ158" s="418"/>
      <c r="BR158" s="418"/>
      <c r="BS158" s="418"/>
      <c r="BT158" s="419"/>
      <c r="BU158" s="417"/>
      <c r="BV158" s="418"/>
      <c r="BW158" s="418"/>
      <c r="BX158" s="418"/>
      <c r="BY158" s="418"/>
      <c r="BZ158" s="418"/>
      <c r="CA158" s="418"/>
      <c r="CB158" s="418"/>
      <c r="CC158" s="418"/>
      <c r="CD158" s="418"/>
      <c r="CE158" s="418"/>
      <c r="CF158" s="418"/>
      <c r="CG158" s="418"/>
      <c r="CH158" s="418"/>
      <c r="CI158" s="418"/>
      <c r="CJ158" s="418"/>
      <c r="CK158" s="418"/>
      <c r="CL158" s="418"/>
      <c r="CM158" s="418"/>
      <c r="CN158" s="419"/>
      <c r="CO158" s="426" t="s">
        <v>299</v>
      </c>
      <c r="CP158" s="427"/>
      <c r="CQ158" s="427"/>
      <c r="CR158" s="427"/>
      <c r="CS158" s="427"/>
      <c r="CT158" s="427"/>
      <c r="CU158" s="427"/>
      <c r="CV158" s="427"/>
      <c r="CW158" s="427"/>
      <c r="CX158" s="427"/>
      <c r="CY158" s="427"/>
      <c r="CZ158" s="427"/>
      <c r="DA158" s="427"/>
      <c r="DB158" s="427"/>
      <c r="DC158" s="427"/>
      <c r="DD158" s="428"/>
    </row>
    <row r="159" spans="1:108" s="144" customFormat="1" ht="31.9" customHeight="1">
      <c r="A159" s="91" t="s">
        <v>424</v>
      </c>
      <c r="B159" s="429" t="s">
        <v>425</v>
      </c>
      <c r="C159" s="43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1"/>
      <c r="BA159" s="417">
        <v>11.64</v>
      </c>
      <c r="BB159" s="418"/>
      <c r="BC159" s="418"/>
      <c r="BD159" s="418"/>
      <c r="BE159" s="418"/>
      <c r="BF159" s="418"/>
      <c r="BG159" s="418"/>
      <c r="BH159" s="418"/>
      <c r="BI159" s="418"/>
      <c r="BJ159" s="418"/>
      <c r="BK159" s="418"/>
      <c r="BL159" s="418"/>
      <c r="BM159" s="418"/>
      <c r="BN159" s="418"/>
      <c r="BO159" s="418"/>
      <c r="BP159" s="418"/>
      <c r="BQ159" s="418"/>
      <c r="BR159" s="418"/>
      <c r="BS159" s="418"/>
      <c r="BT159" s="419"/>
      <c r="BU159" s="417">
        <v>11.64</v>
      </c>
      <c r="BV159" s="418"/>
      <c r="BW159" s="418"/>
      <c r="BX159" s="418"/>
      <c r="BY159" s="418"/>
      <c r="BZ159" s="418"/>
      <c r="CA159" s="418"/>
      <c r="CB159" s="418"/>
      <c r="CC159" s="418"/>
      <c r="CD159" s="418"/>
      <c r="CE159" s="418"/>
      <c r="CF159" s="418"/>
      <c r="CG159" s="418"/>
      <c r="CH159" s="418"/>
      <c r="CI159" s="418"/>
      <c r="CJ159" s="418"/>
      <c r="CK159" s="418"/>
      <c r="CL159" s="418"/>
      <c r="CM159" s="418"/>
      <c r="CN159" s="419"/>
      <c r="CO159" s="426">
        <f>BU159/BA159*100-100</f>
        <v>0</v>
      </c>
      <c r="CP159" s="427"/>
      <c r="CQ159" s="427"/>
      <c r="CR159" s="427"/>
      <c r="CS159" s="427"/>
      <c r="CT159" s="427"/>
      <c r="CU159" s="427"/>
      <c r="CV159" s="427"/>
      <c r="CW159" s="427"/>
      <c r="CX159" s="427"/>
      <c r="CY159" s="427"/>
      <c r="CZ159" s="427"/>
      <c r="DA159" s="427"/>
      <c r="DB159" s="427"/>
      <c r="DC159" s="427"/>
      <c r="DD159" s="428"/>
    </row>
    <row r="160" spans="1:108" s="144" customFormat="1" ht="13.9" customHeight="1">
      <c r="A160" s="547" t="s">
        <v>426</v>
      </c>
      <c r="B160" s="548"/>
      <c r="C160" s="548"/>
      <c r="D160" s="548"/>
      <c r="E160" s="548"/>
      <c r="F160" s="548"/>
      <c r="G160" s="548"/>
      <c r="H160" s="548"/>
      <c r="I160" s="548"/>
      <c r="J160" s="548"/>
      <c r="K160" s="548"/>
      <c r="L160" s="548"/>
      <c r="M160" s="548"/>
      <c r="N160" s="548"/>
      <c r="O160" s="548"/>
      <c r="P160" s="548"/>
      <c r="Q160" s="548"/>
      <c r="R160" s="548"/>
      <c r="S160" s="548"/>
      <c r="T160" s="548"/>
      <c r="U160" s="548"/>
      <c r="V160" s="548"/>
      <c r="W160" s="548"/>
      <c r="X160" s="548"/>
      <c r="Y160" s="548"/>
      <c r="Z160" s="548"/>
      <c r="AA160" s="548"/>
      <c r="AB160" s="548"/>
      <c r="AC160" s="548"/>
      <c r="AD160" s="548"/>
      <c r="AE160" s="548"/>
      <c r="AF160" s="548"/>
      <c r="AG160" s="548"/>
      <c r="AH160" s="548"/>
      <c r="AI160" s="548"/>
      <c r="AJ160" s="548"/>
      <c r="AK160" s="548"/>
      <c r="AL160" s="548"/>
      <c r="AM160" s="548"/>
      <c r="AN160" s="548"/>
      <c r="AO160" s="548"/>
      <c r="AP160" s="548"/>
      <c r="AQ160" s="548"/>
      <c r="AR160" s="548"/>
      <c r="AS160" s="548"/>
      <c r="AT160" s="548"/>
      <c r="AU160" s="548"/>
      <c r="AV160" s="548"/>
      <c r="AW160" s="548"/>
      <c r="AX160" s="548"/>
      <c r="AY160" s="548"/>
      <c r="AZ160" s="548"/>
      <c r="BA160" s="548"/>
      <c r="BB160" s="548"/>
      <c r="BC160" s="548"/>
      <c r="BD160" s="548"/>
      <c r="BE160" s="548"/>
      <c r="BF160" s="548"/>
      <c r="BG160" s="548"/>
      <c r="BH160" s="548"/>
      <c r="BI160" s="548"/>
      <c r="BJ160" s="548"/>
      <c r="BK160" s="548"/>
      <c r="BL160" s="548"/>
      <c r="BM160" s="548"/>
      <c r="BN160" s="548"/>
      <c r="BO160" s="548"/>
      <c r="BP160" s="548"/>
      <c r="BQ160" s="548"/>
      <c r="BR160" s="548"/>
      <c r="BS160" s="548"/>
      <c r="BT160" s="548"/>
      <c r="BU160" s="548"/>
      <c r="BV160" s="548"/>
      <c r="BW160" s="548"/>
      <c r="BX160" s="548"/>
      <c r="BY160" s="548"/>
      <c r="BZ160" s="548"/>
      <c r="CA160" s="548"/>
      <c r="CB160" s="548"/>
      <c r="CC160" s="548"/>
      <c r="CD160" s="548"/>
      <c r="CE160" s="548"/>
      <c r="CF160" s="548"/>
      <c r="CG160" s="548"/>
      <c r="CH160" s="548"/>
      <c r="CI160" s="548"/>
      <c r="CJ160" s="548"/>
      <c r="CK160" s="548"/>
      <c r="CL160" s="548"/>
      <c r="CM160" s="548"/>
      <c r="CN160" s="548"/>
      <c r="CO160" s="548"/>
      <c r="CP160" s="548"/>
      <c r="CQ160" s="548"/>
      <c r="CR160" s="548"/>
      <c r="CS160" s="548"/>
      <c r="CT160" s="548"/>
      <c r="CU160" s="548"/>
      <c r="CV160" s="548"/>
      <c r="CW160" s="548"/>
      <c r="CX160" s="548"/>
      <c r="CY160" s="548"/>
      <c r="CZ160" s="548"/>
      <c r="DA160" s="548"/>
      <c r="DB160" s="548"/>
      <c r="DC160" s="548"/>
      <c r="DD160" s="549"/>
    </row>
    <row r="161" spans="1:108" s="144" customFormat="1" ht="18" customHeight="1">
      <c r="A161" s="91" t="s">
        <v>427</v>
      </c>
      <c r="B161" s="429" t="s">
        <v>428</v>
      </c>
      <c r="C161" s="430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AN161" s="430"/>
      <c r="AO161" s="430"/>
      <c r="AP161" s="430"/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1"/>
      <c r="BA161" s="423">
        <v>0.95</v>
      </c>
      <c r="BB161" s="424"/>
      <c r="BC161" s="424"/>
      <c r="BD161" s="424"/>
      <c r="BE161" s="424"/>
      <c r="BF161" s="424"/>
      <c r="BG161" s="424"/>
      <c r="BH161" s="424"/>
      <c r="BI161" s="424"/>
      <c r="BJ161" s="424"/>
      <c r="BK161" s="424"/>
      <c r="BL161" s="424"/>
      <c r="BM161" s="424"/>
      <c r="BN161" s="424"/>
      <c r="BO161" s="424"/>
      <c r="BP161" s="424"/>
      <c r="BQ161" s="424"/>
      <c r="BR161" s="424"/>
      <c r="BS161" s="424"/>
      <c r="BT161" s="425"/>
      <c r="BU161" s="423">
        <v>0.95</v>
      </c>
      <c r="BV161" s="424"/>
      <c r="BW161" s="424"/>
      <c r="BX161" s="424"/>
      <c r="BY161" s="424"/>
      <c r="BZ161" s="424"/>
      <c r="CA161" s="424"/>
      <c r="CB161" s="424"/>
      <c r="CC161" s="424"/>
      <c r="CD161" s="424"/>
      <c r="CE161" s="424"/>
      <c r="CF161" s="424"/>
      <c r="CG161" s="424"/>
      <c r="CH161" s="424"/>
      <c r="CI161" s="424"/>
      <c r="CJ161" s="424"/>
      <c r="CK161" s="424"/>
      <c r="CL161" s="424"/>
      <c r="CM161" s="424"/>
      <c r="CN161" s="425"/>
      <c r="CO161" s="417" t="s">
        <v>299</v>
      </c>
      <c r="CP161" s="418"/>
      <c r="CQ161" s="418"/>
      <c r="CR161" s="418"/>
      <c r="CS161" s="418"/>
      <c r="CT161" s="418"/>
      <c r="CU161" s="418"/>
      <c r="CV161" s="418"/>
      <c r="CW161" s="418"/>
      <c r="CX161" s="418"/>
      <c r="CY161" s="418"/>
      <c r="CZ161" s="418"/>
      <c r="DA161" s="418"/>
      <c r="DB161" s="418"/>
      <c r="DC161" s="418"/>
      <c r="DD161" s="419"/>
    </row>
    <row r="162" spans="1:108" s="144" customFormat="1" ht="18" customHeight="1">
      <c r="A162" s="91" t="s">
        <v>429</v>
      </c>
      <c r="B162" s="429" t="s">
        <v>430</v>
      </c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  <c r="AN162" s="430"/>
      <c r="AO162" s="430"/>
      <c r="AP162" s="430"/>
      <c r="AQ162" s="430"/>
      <c r="AR162" s="430"/>
      <c r="AS162" s="430"/>
      <c r="AT162" s="430"/>
      <c r="AU162" s="430"/>
      <c r="AV162" s="430"/>
      <c r="AW162" s="430"/>
      <c r="AX162" s="430"/>
      <c r="AY162" s="430"/>
      <c r="AZ162" s="431"/>
      <c r="BA162" s="423">
        <v>1.15</v>
      </c>
      <c r="BB162" s="424"/>
      <c r="BC162" s="424"/>
      <c r="BD162" s="424"/>
      <c r="BE162" s="424"/>
      <c r="BF162" s="424"/>
      <c r="BG162" s="424"/>
      <c r="BH162" s="424"/>
      <c r="BI162" s="424"/>
      <c r="BJ162" s="424"/>
      <c r="BK162" s="424"/>
      <c r="BL162" s="424"/>
      <c r="BM162" s="424"/>
      <c r="BN162" s="424"/>
      <c r="BO162" s="424"/>
      <c r="BP162" s="424"/>
      <c r="BQ162" s="424"/>
      <c r="BR162" s="424"/>
      <c r="BS162" s="424"/>
      <c r="BT162" s="425"/>
      <c r="BU162" s="423">
        <v>1.15</v>
      </c>
      <c r="BV162" s="424"/>
      <c r="BW162" s="424"/>
      <c r="BX162" s="424"/>
      <c r="BY162" s="424"/>
      <c r="BZ162" s="424"/>
      <c r="CA162" s="424"/>
      <c r="CB162" s="424"/>
      <c r="CC162" s="424"/>
      <c r="CD162" s="424"/>
      <c r="CE162" s="424"/>
      <c r="CF162" s="424"/>
      <c r="CG162" s="424"/>
      <c r="CH162" s="424"/>
      <c r="CI162" s="424"/>
      <c r="CJ162" s="424"/>
      <c r="CK162" s="424"/>
      <c r="CL162" s="424"/>
      <c r="CM162" s="424"/>
      <c r="CN162" s="425"/>
      <c r="CO162" s="417" t="s">
        <v>299</v>
      </c>
      <c r="CP162" s="418"/>
      <c r="CQ162" s="418"/>
      <c r="CR162" s="418"/>
      <c r="CS162" s="418"/>
      <c r="CT162" s="418"/>
      <c r="CU162" s="418"/>
      <c r="CV162" s="418"/>
      <c r="CW162" s="418"/>
      <c r="CX162" s="418"/>
      <c r="CY162" s="418"/>
      <c r="CZ162" s="418"/>
      <c r="DA162" s="418"/>
      <c r="DB162" s="418"/>
      <c r="DC162" s="418"/>
      <c r="DD162" s="419"/>
    </row>
    <row r="163" spans="1:108" s="144" customFormat="1" ht="18" customHeight="1">
      <c r="A163" s="91" t="s">
        <v>431</v>
      </c>
      <c r="B163" s="429" t="s">
        <v>432</v>
      </c>
      <c r="C163" s="430"/>
      <c r="D163" s="430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M163" s="430"/>
      <c r="AN163" s="430"/>
      <c r="AO163" s="430"/>
      <c r="AP163" s="430"/>
      <c r="AQ163" s="430"/>
      <c r="AR163" s="430"/>
      <c r="AS163" s="430"/>
      <c r="AT163" s="430"/>
      <c r="AU163" s="430"/>
      <c r="AV163" s="430"/>
      <c r="AW163" s="430"/>
      <c r="AX163" s="430"/>
      <c r="AY163" s="430"/>
      <c r="AZ163" s="431"/>
      <c r="BA163" s="423">
        <v>3.08</v>
      </c>
      <c r="BB163" s="424"/>
      <c r="BC163" s="424"/>
      <c r="BD163" s="424"/>
      <c r="BE163" s="424"/>
      <c r="BF163" s="424"/>
      <c r="BG163" s="424"/>
      <c r="BH163" s="424"/>
      <c r="BI163" s="424"/>
      <c r="BJ163" s="424"/>
      <c r="BK163" s="424"/>
      <c r="BL163" s="424"/>
      <c r="BM163" s="424"/>
      <c r="BN163" s="424"/>
      <c r="BO163" s="424"/>
      <c r="BP163" s="424"/>
      <c r="BQ163" s="424"/>
      <c r="BR163" s="424"/>
      <c r="BS163" s="424"/>
      <c r="BT163" s="425"/>
      <c r="BU163" s="423">
        <v>3.08</v>
      </c>
      <c r="BV163" s="424"/>
      <c r="BW163" s="424"/>
      <c r="BX163" s="424"/>
      <c r="BY163" s="424"/>
      <c r="BZ163" s="424"/>
      <c r="CA163" s="424"/>
      <c r="CB163" s="424"/>
      <c r="CC163" s="424"/>
      <c r="CD163" s="424"/>
      <c r="CE163" s="424"/>
      <c r="CF163" s="424"/>
      <c r="CG163" s="424"/>
      <c r="CH163" s="424"/>
      <c r="CI163" s="424"/>
      <c r="CJ163" s="424"/>
      <c r="CK163" s="424"/>
      <c r="CL163" s="424"/>
      <c r="CM163" s="424"/>
      <c r="CN163" s="425"/>
      <c r="CO163" s="417" t="s">
        <v>299</v>
      </c>
      <c r="CP163" s="418"/>
      <c r="CQ163" s="418"/>
      <c r="CR163" s="418"/>
      <c r="CS163" s="418"/>
      <c r="CT163" s="418"/>
      <c r="CU163" s="418"/>
      <c r="CV163" s="418"/>
      <c r="CW163" s="418"/>
      <c r="CX163" s="418"/>
      <c r="CY163" s="418"/>
      <c r="CZ163" s="418"/>
      <c r="DA163" s="418"/>
      <c r="DB163" s="418"/>
      <c r="DC163" s="418"/>
      <c r="DD163" s="419"/>
    </row>
    <row r="164" spans="1:108" s="144" customFormat="1" ht="18" customHeight="1">
      <c r="A164" s="91" t="s">
        <v>433</v>
      </c>
      <c r="B164" s="429" t="s">
        <v>434</v>
      </c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430"/>
      <c r="AE164" s="430"/>
      <c r="AF164" s="430"/>
      <c r="AG164" s="430"/>
      <c r="AH164" s="430"/>
      <c r="AI164" s="430"/>
      <c r="AJ164" s="430"/>
      <c r="AK164" s="430"/>
      <c r="AL164" s="430"/>
      <c r="AM164" s="430"/>
      <c r="AN164" s="430"/>
      <c r="AO164" s="430"/>
      <c r="AP164" s="430"/>
      <c r="AQ164" s="430"/>
      <c r="AR164" s="430"/>
      <c r="AS164" s="430"/>
      <c r="AT164" s="430"/>
      <c r="AU164" s="430"/>
      <c r="AV164" s="430"/>
      <c r="AW164" s="430"/>
      <c r="AX164" s="430"/>
      <c r="AY164" s="430"/>
      <c r="AZ164" s="431"/>
      <c r="BA164" s="423">
        <v>0.82</v>
      </c>
      <c r="BB164" s="424"/>
      <c r="BC164" s="424"/>
      <c r="BD164" s="424"/>
      <c r="BE164" s="424"/>
      <c r="BF164" s="424"/>
      <c r="BG164" s="424"/>
      <c r="BH164" s="424"/>
      <c r="BI164" s="424"/>
      <c r="BJ164" s="424"/>
      <c r="BK164" s="424"/>
      <c r="BL164" s="424"/>
      <c r="BM164" s="424"/>
      <c r="BN164" s="424"/>
      <c r="BO164" s="424"/>
      <c r="BP164" s="424"/>
      <c r="BQ164" s="424"/>
      <c r="BR164" s="424"/>
      <c r="BS164" s="424"/>
      <c r="BT164" s="425"/>
      <c r="BU164" s="423">
        <v>0.82</v>
      </c>
      <c r="BV164" s="424"/>
      <c r="BW164" s="424"/>
      <c r="BX164" s="424"/>
      <c r="BY164" s="424"/>
      <c r="BZ164" s="424"/>
      <c r="CA164" s="424"/>
      <c r="CB164" s="424"/>
      <c r="CC164" s="424"/>
      <c r="CD164" s="424"/>
      <c r="CE164" s="424"/>
      <c r="CF164" s="424"/>
      <c r="CG164" s="424"/>
      <c r="CH164" s="424"/>
      <c r="CI164" s="424"/>
      <c r="CJ164" s="424"/>
      <c r="CK164" s="424"/>
      <c r="CL164" s="424"/>
      <c r="CM164" s="424"/>
      <c r="CN164" s="425"/>
      <c r="CO164" s="417" t="s">
        <v>299</v>
      </c>
      <c r="CP164" s="418"/>
      <c r="CQ164" s="418"/>
      <c r="CR164" s="418"/>
      <c r="CS164" s="418"/>
      <c r="CT164" s="418"/>
      <c r="CU164" s="418"/>
      <c r="CV164" s="418"/>
      <c r="CW164" s="418"/>
      <c r="CX164" s="418"/>
      <c r="CY164" s="418"/>
      <c r="CZ164" s="418"/>
      <c r="DA164" s="418"/>
      <c r="DB164" s="418"/>
      <c r="DC164" s="418"/>
      <c r="DD164" s="419"/>
    </row>
    <row r="165" spans="1:108" s="144" customFormat="1" ht="18" customHeight="1">
      <c r="A165" s="91" t="s">
        <v>435</v>
      </c>
      <c r="B165" s="429" t="s">
        <v>436</v>
      </c>
      <c r="C165" s="430"/>
      <c r="D165" s="430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AN165" s="430"/>
      <c r="AO165" s="430"/>
      <c r="AP165" s="430"/>
      <c r="AQ165" s="430"/>
      <c r="AR165" s="430"/>
      <c r="AS165" s="430"/>
      <c r="AT165" s="430"/>
      <c r="AU165" s="430"/>
      <c r="AV165" s="430"/>
      <c r="AW165" s="430"/>
      <c r="AX165" s="430"/>
      <c r="AY165" s="430"/>
      <c r="AZ165" s="431"/>
      <c r="BA165" s="423">
        <v>0.45</v>
      </c>
      <c r="BB165" s="424"/>
      <c r="BC165" s="424"/>
      <c r="BD165" s="424"/>
      <c r="BE165" s="424"/>
      <c r="BF165" s="424"/>
      <c r="BG165" s="424"/>
      <c r="BH165" s="424"/>
      <c r="BI165" s="424"/>
      <c r="BJ165" s="424"/>
      <c r="BK165" s="424"/>
      <c r="BL165" s="424"/>
      <c r="BM165" s="424"/>
      <c r="BN165" s="424"/>
      <c r="BO165" s="424"/>
      <c r="BP165" s="424"/>
      <c r="BQ165" s="424"/>
      <c r="BR165" s="424"/>
      <c r="BS165" s="424"/>
      <c r="BT165" s="425"/>
      <c r="BU165" s="423">
        <v>0.45</v>
      </c>
      <c r="BV165" s="424"/>
      <c r="BW165" s="424"/>
      <c r="BX165" s="424"/>
      <c r="BY165" s="424"/>
      <c r="BZ165" s="424"/>
      <c r="CA165" s="424"/>
      <c r="CB165" s="424"/>
      <c r="CC165" s="424"/>
      <c r="CD165" s="424"/>
      <c r="CE165" s="424"/>
      <c r="CF165" s="424"/>
      <c r="CG165" s="424"/>
      <c r="CH165" s="424"/>
      <c r="CI165" s="424"/>
      <c r="CJ165" s="424"/>
      <c r="CK165" s="424"/>
      <c r="CL165" s="424"/>
      <c r="CM165" s="424"/>
      <c r="CN165" s="425"/>
      <c r="CO165" s="417" t="s">
        <v>299</v>
      </c>
      <c r="CP165" s="418"/>
      <c r="CQ165" s="418"/>
      <c r="CR165" s="418"/>
      <c r="CS165" s="418"/>
      <c r="CT165" s="418"/>
      <c r="CU165" s="418"/>
      <c r="CV165" s="418"/>
      <c r="CW165" s="418"/>
      <c r="CX165" s="418"/>
      <c r="CY165" s="418"/>
      <c r="CZ165" s="418"/>
      <c r="DA165" s="418"/>
      <c r="DB165" s="418"/>
      <c r="DC165" s="418"/>
      <c r="DD165" s="419"/>
    </row>
    <row r="166" spans="1:108" s="144" customFormat="1" ht="18" customHeight="1">
      <c r="A166" s="91" t="s">
        <v>437</v>
      </c>
      <c r="B166" s="429" t="s">
        <v>438</v>
      </c>
      <c r="C166" s="430"/>
      <c r="D166" s="430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  <c r="Q166" s="430"/>
      <c r="R166" s="430"/>
      <c r="S166" s="430"/>
      <c r="T166" s="430"/>
      <c r="U166" s="430"/>
      <c r="V166" s="430"/>
      <c r="W166" s="430"/>
      <c r="X166" s="430"/>
      <c r="Y166" s="430"/>
      <c r="Z166" s="430"/>
      <c r="AA166" s="430"/>
      <c r="AB166" s="430"/>
      <c r="AC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AN166" s="430"/>
      <c r="AO166" s="430"/>
      <c r="AP166" s="430"/>
      <c r="AQ166" s="430"/>
      <c r="AR166" s="430"/>
      <c r="AS166" s="430"/>
      <c r="AT166" s="430"/>
      <c r="AU166" s="430"/>
      <c r="AV166" s="430"/>
      <c r="AW166" s="430"/>
      <c r="AX166" s="430"/>
      <c r="AY166" s="430"/>
      <c r="AZ166" s="431"/>
      <c r="BA166" s="423">
        <v>1.61</v>
      </c>
      <c r="BB166" s="424"/>
      <c r="BC166" s="424"/>
      <c r="BD166" s="424"/>
      <c r="BE166" s="424"/>
      <c r="BF166" s="424"/>
      <c r="BG166" s="424"/>
      <c r="BH166" s="424"/>
      <c r="BI166" s="424"/>
      <c r="BJ166" s="424"/>
      <c r="BK166" s="424"/>
      <c r="BL166" s="424"/>
      <c r="BM166" s="424"/>
      <c r="BN166" s="424"/>
      <c r="BO166" s="424"/>
      <c r="BP166" s="424"/>
      <c r="BQ166" s="424"/>
      <c r="BR166" s="424"/>
      <c r="BS166" s="424"/>
      <c r="BT166" s="425"/>
      <c r="BU166" s="423">
        <v>1.61</v>
      </c>
      <c r="BV166" s="424"/>
      <c r="BW166" s="424"/>
      <c r="BX166" s="424"/>
      <c r="BY166" s="424"/>
      <c r="BZ166" s="424"/>
      <c r="CA166" s="424"/>
      <c r="CB166" s="424"/>
      <c r="CC166" s="424"/>
      <c r="CD166" s="424"/>
      <c r="CE166" s="424"/>
      <c r="CF166" s="424"/>
      <c r="CG166" s="424"/>
      <c r="CH166" s="424"/>
      <c r="CI166" s="424"/>
      <c r="CJ166" s="424"/>
      <c r="CK166" s="424"/>
      <c r="CL166" s="424"/>
      <c r="CM166" s="424"/>
      <c r="CN166" s="425"/>
      <c r="CO166" s="417" t="s">
        <v>299</v>
      </c>
      <c r="CP166" s="418"/>
      <c r="CQ166" s="418"/>
      <c r="CR166" s="418"/>
      <c r="CS166" s="418"/>
      <c r="CT166" s="418"/>
      <c r="CU166" s="418"/>
      <c r="CV166" s="418"/>
      <c r="CW166" s="418"/>
      <c r="CX166" s="418"/>
      <c r="CY166" s="418"/>
      <c r="CZ166" s="418"/>
      <c r="DA166" s="418"/>
      <c r="DB166" s="418"/>
      <c r="DC166" s="418"/>
      <c r="DD166" s="419"/>
    </row>
    <row r="167" spans="1:108" s="144" customFormat="1" ht="18" customHeight="1">
      <c r="A167" s="91" t="s">
        <v>439</v>
      </c>
      <c r="B167" s="429" t="s">
        <v>440</v>
      </c>
      <c r="C167" s="430"/>
      <c r="D167" s="430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430"/>
      <c r="AN167" s="430"/>
      <c r="AO167" s="430"/>
      <c r="AP167" s="430"/>
      <c r="AQ167" s="430"/>
      <c r="AR167" s="430"/>
      <c r="AS167" s="430"/>
      <c r="AT167" s="430"/>
      <c r="AU167" s="430"/>
      <c r="AV167" s="430"/>
      <c r="AW167" s="430"/>
      <c r="AX167" s="430"/>
      <c r="AY167" s="430"/>
      <c r="AZ167" s="431"/>
      <c r="BA167" s="423">
        <v>0.94</v>
      </c>
      <c r="BB167" s="424"/>
      <c r="BC167" s="424"/>
      <c r="BD167" s="424"/>
      <c r="BE167" s="424"/>
      <c r="BF167" s="424"/>
      <c r="BG167" s="424"/>
      <c r="BH167" s="424"/>
      <c r="BI167" s="424"/>
      <c r="BJ167" s="424"/>
      <c r="BK167" s="424"/>
      <c r="BL167" s="424"/>
      <c r="BM167" s="424"/>
      <c r="BN167" s="424"/>
      <c r="BO167" s="424"/>
      <c r="BP167" s="424"/>
      <c r="BQ167" s="424"/>
      <c r="BR167" s="424"/>
      <c r="BS167" s="424"/>
      <c r="BT167" s="425"/>
      <c r="BU167" s="423">
        <v>0.94</v>
      </c>
      <c r="BV167" s="424"/>
      <c r="BW167" s="424"/>
      <c r="BX167" s="424"/>
      <c r="BY167" s="424"/>
      <c r="BZ167" s="424"/>
      <c r="CA167" s="424"/>
      <c r="CB167" s="424"/>
      <c r="CC167" s="424"/>
      <c r="CD167" s="424"/>
      <c r="CE167" s="424"/>
      <c r="CF167" s="424"/>
      <c r="CG167" s="424"/>
      <c r="CH167" s="424"/>
      <c r="CI167" s="424"/>
      <c r="CJ167" s="424"/>
      <c r="CK167" s="424"/>
      <c r="CL167" s="424"/>
      <c r="CM167" s="424"/>
      <c r="CN167" s="425"/>
      <c r="CO167" s="417" t="s">
        <v>299</v>
      </c>
      <c r="CP167" s="418"/>
      <c r="CQ167" s="418"/>
      <c r="CR167" s="418"/>
      <c r="CS167" s="418"/>
      <c r="CT167" s="418"/>
      <c r="CU167" s="418"/>
      <c r="CV167" s="418"/>
      <c r="CW167" s="418"/>
      <c r="CX167" s="418"/>
      <c r="CY167" s="418"/>
      <c r="CZ167" s="418"/>
      <c r="DA167" s="418"/>
      <c r="DB167" s="418"/>
      <c r="DC167" s="418"/>
      <c r="DD167" s="419"/>
    </row>
    <row r="168" spans="1:108" s="144" customFormat="1" ht="18" customHeight="1">
      <c r="A168" s="91" t="s">
        <v>441</v>
      </c>
      <c r="B168" s="429" t="s">
        <v>442</v>
      </c>
      <c r="C168" s="430"/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  <c r="Q168" s="430"/>
      <c r="R168" s="430"/>
      <c r="S168" s="430"/>
      <c r="T168" s="430"/>
      <c r="U168" s="430"/>
      <c r="V168" s="430"/>
      <c r="W168" s="430"/>
      <c r="X168" s="430"/>
      <c r="Y168" s="430"/>
      <c r="Z168" s="430"/>
      <c r="AA168" s="430"/>
      <c r="AB168" s="430"/>
      <c r="AC168" s="430"/>
      <c r="AD168" s="430"/>
      <c r="AE168" s="430"/>
      <c r="AF168" s="430"/>
      <c r="AG168" s="430"/>
      <c r="AH168" s="430"/>
      <c r="AI168" s="430"/>
      <c r="AJ168" s="430"/>
      <c r="AK168" s="430"/>
      <c r="AL168" s="430"/>
      <c r="AM168" s="430"/>
      <c r="AN168" s="430"/>
      <c r="AO168" s="430"/>
      <c r="AP168" s="430"/>
      <c r="AQ168" s="430"/>
      <c r="AR168" s="430"/>
      <c r="AS168" s="430"/>
      <c r="AT168" s="430"/>
      <c r="AU168" s="430"/>
      <c r="AV168" s="430"/>
      <c r="AW168" s="430"/>
      <c r="AX168" s="430"/>
      <c r="AY168" s="430"/>
      <c r="AZ168" s="431"/>
      <c r="BA168" s="423">
        <v>1.73</v>
      </c>
      <c r="BB168" s="424"/>
      <c r="BC168" s="424"/>
      <c r="BD168" s="424"/>
      <c r="BE168" s="424"/>
      <c r="BF168" s="424"/>
      <c r="BG168" s="424"/>
      <c r="BH168" s="424"/>
      <c r="BI168" s="424"/>
      <c r="BJ168" s="424"/>
      <c r="BK168" s="424"/>
      <c r="BL168" s="424"/>
      <c r="BM168" s="424"/>
      <c r="BN168" s="424"/>
      <c r="BO168" s="424"/>
      <c r="BP168" s="424"/>
      <c r="BQ168" s="424"/>
      <c r="BR168" s="424"/>
      <c r="BS168" s="424"/>
      <c r="BT168" s="425"/>
      <c r="BU168" s="423">
        <v>1.73</v>
      </c>
      <c r="BV168" s="424"/>
      <c r="BW168" s="424"/>
      <c r="BX168" s="424"/>
      <c r="BY168" s="424"/>
      <c r="BZ168" s="424"/>
      <c r="CA168" s="424"/>
      <c r="CB168" s="424"/>
      <c r="CC168" s="424"/>
      <c r="CD168" s="424"/>
      <c r="CE168" s="424"/>
      <c r="CF168" s="424"/>
      <c r="CG168" s="424"/>
      <c r="CH168" s="424"/>
      <c r="CI168" s="424"/>
      <c r="CJ168" s="424"/>
      <c r="CK168" s="424"/>
      <c r="CL168" s="424"/>
      <c r="CM168" s="424"/>
      <c r="CN168" s="425"/>
      <c r="CO168" s="417" t="s">
        <v>299</v>
      </c>
      <c r="CP168" s="418"/>
      <c r="CQ168" s="418"/>
      <c r="CR168" s="418"/>
      <c r="CS168" s="418"/>
      <c r="CT168" s="418"/>
      <c r="CU168" s="418"/>
      <c r="CV168" s="418"/>
      <c r="CW168" s="418"/>
      <c r="CX168" s="418"/>
      <c r="CY168" s="418"/>
      <c r="CZ168" s="418"/>
      <c r="DA168" s="418"/>
      <c r="DB168" s="418"/>
      <c r="DC168" s="418"/>
      <c r="DD168" s="419"/>
    </row>
    <row r="169" spans="1:108" s="144" customFormat="1" ht="18" customHeight="1">
      <c r="A169" s="91" t="s">
        <v>443</v>
      </c>
      <c r="B169" s="429" t="s">
        <v>444</v>
      </c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  <c r="AM169" s="430"/>
      <c r="AN169" s="430"/>
      <c r="AO169" s="430"/>
      <c r="AP169" s="430"/>
      <c r="AQ169" s="430"/>
      <c r="AR169" s="430"/>
      <c r="AS169" s="430"/>
      <c r="AT169" s="430"/>
      <c r="AU169" s="430"/>
      <c r="AV169" s="430"/>
      <c r="AW169" s="430"/>
      <c r="AX169" s="430"/>
      <c r="AY169" s="430"/>
      <c r="AZ169" s="431"/>
      <c r="BA169" s="423">
        <v>1.73</v>
      </c>
      <c r="BB169" s="424"/>
      <c r="BC169" s="424"/>
      <c r="BD169" s="424"/>
      <c r="BE169" s="424"/>
      <c r="BF169" s="424"/>
      <c r="BG169" s="424"/>
      <c r="BH169" s="424"/>
      <c r="BI169" s="424"/>
      <c r="BJ169" s="424"/>
      <c r="BK169" s="424"/>
      <c r="BL169" s="424"/>
      <c r="BM169" s="424"/>
      <c r="BN169" s="424"/>
      <c r="BO169" s="424"/>
      <c r="BP169" s="424"/>
      <c r="BQ169" s="424"/>
      <c r="BR169" s="424"/>
      <c r="BS169" s="424"/>
      <c r="BT169" s="425"/>
      <c r="BU169" s="423">
        <v>1.73</v>
      </c>
      <c r="BV169" s="424"/>
      <c r="BW169" s="424"/>
      <c r="BX169" s="424"/>
      <c r="BY169" s="424"/>
      <c r="BZ169" s="424"/>
      <c r="CA169" s="424"/>
      <c r="CB169" s="424"/>
      <c r="CC169" s="424"/>
      <c r="CD169" s="424"/>
      <c r="CE169" s="424"/>
      <c r="CF169" s="424"/>
      <c r="CG169" s="424"/>
      <c r="CH169" s="424"/>
      <c r="CI169" s="424"/>
      <c r="CJ169" s="424"/>
      <c r="CK169" s="424"/>
      <c r="CL169" s="424"/>
      <c r="CM169" s="424"/>
      <c r="CN169" s="425"/>
      <c r="CO169" s="417" t="s">
        <v>299</v>
      </c>
      <c r="CP169" s="418"/>
      <c r="CQ169" s="418"/>
      <c r="CR169" s="418"/>
      <c r="CS169" s="418"/>
      <c r="CT169" s="418"/>
      <c r="CU169" s="418"/>
      <c r="CV169" s="418"/>
      <c r="CW169" s="418"/>
      <c r="CX169" s="418"/>
      <c r="CY169" s="418"/>
      <c r="CZ169" s="418"/>
      <c r="DA169" s="418"/>
      <c r="DB169" s="418"/>
      <c r="DC169" s="418"/>
      <c r="DD169" s="419"/>
    </row>
    <row r="170" spans="1:108" s="144" customFormat="1" ht="18" customHeight="1">
      <c r="A170" s="91" t="s">
        <v>445</v>
      </c>
      <c r="B170" s="429" t="s">
        <v>446</v>
      </c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M170" s="430"/>
      <c r="AN170" s="430"/>
      <c r="AO170" s="430"/>
      <c r="AP170" s="430"/>
      <c r="AQ170" s="430"/>
      <c r="AR170" s="430"/>
      <c r="AS170" s="430"/>
      <c r="AT170" s="430"/>
      <c r="AU170" s="430"/>
      <c r="AV170" s="430"/>
      <c r="AW170" s="430"/>
      <c r="AX170" s="430"/>
      <c r="AY170" s="430"/>
      <c r="AZ170" s="431"/>
      <c r="BA170" s="423">
        <v>3.2</v>
      </c>
      <c r="BB170" s="424"/>
      <c r="BC170" s="424"/>
      <c r="BD170" s="424"/>
      <c r="BE170" s="424"/>
      <c r="BF170" s="424"/>
      <c r="BG170" s="424"/>
      <c r="BH170" s="424"/>
      <c r="BI170" s="424"/>
      <c r="BJ170" s="424"/>
      <c r="BK170" s="424"/>
      <c r="BL170" s="424"/>
      <c r="BM170" s="424"/>
      <c r="BN170" s="424"/>
      <c r="BO170" s="424"/>
      <c r="BP170" s="424"/>
      <c r="BQ170" s="424"/>
      <c r="BR170" s="424"/>
      <c r="BS170" s="424"/>
      <c r="BT170" s="425"/>
      <c r="BU170" s="423">
        <v>3.2</v>
      </c>
      <c r="BV170" s="424"/>
      <c r="BW170" s="424"/>
      <c r="BX170" s="424"/>
      <c r="BY170" s="424"/>
      <c r="BZ170" s="424"/>
      <c r="CA170" s="424"/>
      <c r="CB170" s="424"/>
      <c r="CC170" s="424"/>
      <c r="CD170" s="424"/>
      <c r="CE170" s="424"/>
      <c r="CF170" s="424"/>
      <c r="CG170" s="424"/>
      <c r="CH170" s="424"/>
      <c r="CI170" s="424"/>
      <c r="CJ170" s="424"/>
      <c r="CK170" s="424"/>
      <c r="CL170" s="424"/>
      <c r="CM170" s="424"/>
      <c r="CN170" s="425"/>
      <c r="CO170" s="417" t="s">
        <v>299</v>
      </c>
      <c r="CP170" s="418"/>
      <c r="CQ170" s="418"/>
      <c r="CR170" s="418"/>
      <c r="CS170" s="418"/>
      <c r="CT170" s="418"/>
      <c r="CU170" s="418"/>
      <c r="CV170" s="418"/>
      <c r="CW170" s="418"/>
      <c r="CX170" s="418"/>
      <c r="CY170" s="418"/>
      <c r="CZ170" s="418"/>
      <c r="DA170" s="418"/>
      <c r="DB170" s="418"/>
      <c r="DC170" s="418"/>
      <c r="DD170" s="419"/>
    </row>
    <row r="171" spans="1:108" s="144" customFormat="1" ht="18" customHeight="1">
      <c r="A171" s="91" t="s">
        <v>447</v>
      </c>
      <c r="B171" s="429" t="s">
        <v>448</v>
      </c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  <c r="AM171" s="430"/>
      <c r="AN171" s="430"/>
      <c r="AO171" s="430"/>
      <c r="AP171" s="430"/>
      <c r="AQ171" s="430"/>
      <c r="AR171" s="430"/>
      <c r="AS171" s="430"/>
      <c r="AT171" s="430"/>
      <c r="AU171" s="430"/>
      <c r="AV171" s="430"/>
      <c r="AW171" s="430"/>
      <c r="AX171" s="430"/>
      <c r="AY171" s="430"/>
      <c r="AZ171" s="431"/>
      <c r="BA171" s="423">
        <v>0.43</v>
      </c>
      <c r="BB171" s="424"/>
      <c r="BC171" s="424"/>
      <c r="BD171" s="424"/>
      <c r="BE171" s="424"/>
      <c r="BF171" s="424"/>
      <c r="BG171" s="424"/>
      <c r="BH171" s="424"/>
      <c r="BI171" s="424"/>
      <c r="BJ171" s="424"/>
      <c r="BK171" s="424"/>
      <c r="BL171" s="424"/>
      <c r="BM171" s="424"/>
      <c r="BN171" s="424"/>
      <c r="BO171" s="424"/>
      <c r="BP171" s="424"/>
      <c r="BQ171" s="424"/>
      <c r="BR171" s="424"/>
      <c r="BS171" s="424"/>
      <c r="BT171" s="425"/>
      <c r="BU171" s="423">
        <v>0.43</v>
      </c>
      <c r="BV171" s="424"/>
      <c r="BW171" s="424"/>
      <c r="BX171" s="424"/>
      <c r="BY171" s="424"/>
      <c r="BZ171" s="424"/>
      <c r="CA171" s="424"/>
      <c r="CB171" s="424"/>
      <c r="CC171" s="424"/>
      <c r="CD171" s="424"/>
      <c r="CE171" s="424"/>
      <c r="CF171" s="424"/>
      <c r="CG171" s="424"/>
      <c r="CH171" s="424"/>
      <c r="CI171" s="424"/>
      <c r="CJ171" s="424"/>
      <c r="CK171" s="424"/>
      <c r="CL171" s="424"/>
      <c r="CM171" s="424"/>
      <c r="CN171" s="425"/>
      <c r="CO171" s="417" t="s">
        <v>299</v>
      </c>
      <c r="CP171" s="418"/>
      <c r="CQ171" s="418"/>
      <c r="CR171" s="418"/>
      <c r="CS171" s="418"/>
      <c r="CT171" s="418"/>
      <c r="CU171" s="418"/>
      <c r="CV171" s="418"/>
      <c r="CW171" s="418"/>
      <c r="CX171" s="418"/>
      <c r="CY171" s="418"/>
      <c r="CZ171" s="418"/>
      <c r="DA171" s="418"/>
      <c r="DB171" s="418"/>
      <c r="DC171" s="418"/>
      <c r="DD171" s="419"/>
    </row>
    <row r="172" spans="1:108" s="144" customFormat="1" ht="18" customHeight="1">
      <c r="A172" s="91" t="s">
        <v>449</v>
      </c>
      <c r="B172" s="429" t="s">
        <v>450</v>
      </c>
      <c r="C172" s="430"/>
      <c r="D172" s="430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  <c r="Q172" s="430"/>
      <c r="R172" s="430"/>
      <c r="S172" s="430"/>
      <c r="T172" s="430"/>
      <c r="U172" s="430"/>
      <c r="V172" s="430"/>
      <c r="W172" s="430"/>
      <c r="X172" s="430"/>
      <c r="Y172" s="430"/>
      <c r="Z172" s="430"/>
      <c r="AA172" s="430"/>
      <c r="AB172" s="430"/>
      <c r="AC172" s="430"/>
      <c r="AD172" s="430"/>
      <c r="AE172" s="430"/>
      <c r="AF172" s="430"/>
      <c r="AG172" s="430"/>
      <c r="AH172" s="430"/>
      <c r="AI172" s="430"/>
      <c r="AJ172" s="430"/>
      <c r="AK172" s="430"/>
      <c r="AL172" s="430"/>
      <c r="AM172" s="430"/>
      <c r="AN172" s="430"/>
      <c r="AO172" s="430"/>
      <c r="AP172" s="430"/>
      <c r="AQ172" s="430"/>
      <c r="AR172" s="430"/>
      <c r="AS172" s="430"/>
      <c r="AT172" s="430"/>
      <c r="AU172" s="430"/>
      <c r="AV172" s="430"/>
      <c r="AW172" s="430"/>
      <c r="AX172" s="430"/>
      <c r="AY172" s="430"/>
      <c r="AZ172" s="431"/>
      <c r="BA172" s="423">
        <v>5.08</v>
      </c>
      <c r="BB172" s="424"/>
      <c r="BC172" s="424"/>
      <c r="BD172" s="424"/>
      <c r="BE172" s="424"/>
      <c r="BF172" s="424"/>
      <c r="BG172" s="424"/>
      <c r="BH172" s="424"/>
      <c r="BI172" s="424"/>
      <c r="BJ172" s="424"/>
      <c r="BK172" s="424"/>
      <c r="BL172" s="424"/>
      <c r="BM172" s="424"/>
      <c r="BN172" s="424"/>
      <c r="BO172" s="424"/>
      <c r="BP172" s="424"/>
      <c r="BQ172" s="424"/>
      <c r="BR172" s="424"/>
      <c r="BS172" s="424"/>
      <c r="BT172" s="425"/>
      <c r="BU172" s="423">
        <v>5.08</v>
      </c>
      <c r="BV172" s="424"/>
      <c r="BW172" s="424"/>
      <c r="BX172" s="424"/>
      <c r="BY172" s="424"/>
      <c r="BZ172" s="424"/>
      <c r="CA172" s="424"/>
      <c r="CB172" s="424"/>
      <c r="CC172" s="424"/>
      <c r="CD172" s="424"/>
      <c r="CE172" s="424"/>
      <c r="CF172" s="424"/>
      <c r="CG172" s="424"/>
      <c r="CH172" s="424"/>
      <c r="CI172" s="424"/>
      <c r="CJ172" s="424"/>
      <c r="CK172" s="424"/>
      <c r="CL172" s="424"/>
      <c r="CM172" s="424"/>
      <c r="CN172" s="425"/>
      <c r="CO172" s="417" t="s">
        <v>299</v>
      </c>
      <c r="CP172" s="418"/>
      <c r="CQ172" s="418"/>
      <c r="CR172" s="418"/>
      <c r="CS172" s="418"/>
      <c r="CT172" s="418"/>
      <c r="CU172" s="418"/>
      <c r="CV172" s="418"/>
      <c r="CW172" s="418"/>
      <c r="CX172" s="418"/>
      <c r="CY172" s="418"/>
      <c r="CZ172" s="418"/>
      <c r="DA172" s="418"/>
      <c r="DB172" s="418"/>
      <c r="DC172" s="418"/>
      <c r="DD172" s="419"/>
    </row>
    <row r="173" spans="1:108" s="144" customFormat="1" ht="18" customHeight="1">
      <c r="A173" s="91" t="s">
        <v>451</v>
      </c>
      <c r="B173" s="429" t="s">
        <v>452</v>
      </c>
      <c r="C173" s="430"/>
      <c r="D173" s="430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430"/>
      <c r="AD173" s="430"/>
      <c r="AE173" s="430"/>
      <c r="AF173" s="430"/>
      <c r="AG173" s="430"/>
      <c r="AH173" s="430"/>
      <c r="AI173" s="430"/>
      <c r="AJ173" s="430"/>
      <c r="AK173" s="430"/>
      <c r="AL173" s="430"/>
      <c r="AM173" s="430"/>
      <c r="AN173" s="430"/>
      <c r="AO173" s="430"/>
      <c r="AP173" s="430"/>
      <c r="AQ173" s="430"/>
      <c r="AR173" s="430"/>
      <c r="AS173" s="430"/>
      <c r="AT173" s="430"/>
      <c r="AU173" s="430"/>
      <c r="AV173" s="430"/>
      <c r="AW173" s="430"/>
      <c r="AX173" s="430"/>
      <c r="AY173" s="430"/>
      <c r="AZ173" s="431"/>
      <c r="BA173" s="423">
        <v>1.14</v>
      </c>
      <c r="BB173" s="424"/>
      <c r="BC173" s="424"/>
      <c r="BD173" s="424"/>
      <c r="BE173" s="424"/>
      <c r="BF173" s="424"/>
      <c r="BG173" s="424"/>
      <c r="BH173" s="424"/>
      <c r="BI173" s="424"/>
      <c r="BJ173" s="424"/>
      <c r="BK173" s="424"/>
      <c r="BL173" s="424"/>
      <c r="BM173" s="424"/>
      <c r="BN173" s="424"/>
      <c r="BO173" s="424"/>
      <c r="BP173" s="424"/>
      <c r="BQ173" s="424"/>
      <c r="BR173" s="424"/>
      <c r="BS173" s="424"/>
      <c r="BT173" s="425"/>
      <c r="BU173" s="423">
        <v>1.14</v>
      </c>
      <c r="BV173" s="424"/>
      <c r="BW173" s="424"/>
      <c r="BX173" s="424"/>
      <c r="BY173" s="424"/>
      <c r="BZ173" s="424"/>
      <c r="CA173" s="424"/>
      <c r="CB173" s="424"/>
      <c r="CC173" s="424"/>
      <c r="CD173" s="424"/>
      <c r="CE173" s="424"/>
      <c r="CF173" s="424"/>
      <c r="CG173" s="424"/>
      <c r="CH173" s="424"/>
      <c r="CI173" s="424"/>
      <c r="CJ173" s="424"/>
      <c r="CK173" s="424"/>
      <c r="CL173" s="424"/>
      <c r="CM173" s="424"/>
      <c r="CN173" s="425"/>
      <c r="CO173" s="417" t="s">
        <v>299</v>
      </c>
      <c r="CP173" s="418"/>
      <c r="CQ173" s="418"/>
      <c r="CR173" s="418"/>
      <c r="CS173" s="418"/>
      <c r="CT173" s="418"/>
      <c r="CU173" s="418"/>
      <c r="CV173" s="418"/>
      <c r="CW173" s="418"/>
      <c r="CX173" s="418"/>
      <c r="CY173" s="418"/>
      <c r="CZ173" s="418"/>
      <c r="DA173" s="418"/>
      <c r="DB173" s="418"/>
      <c r="DC173" s="418"/>
      <c r="DD173" s="419"/>
    </row>
    <row r="174" spans="1:108" s="144" customFormat="1" ht="18" customHeight="1">
      <c r="A174" s="91" t="s">
        <v>453</v>
      </c>
      <c r="B174" s="429" t="s">
        <v>454</v>
      </c>
      <c r="C174" s="430"/>
      <c r="D174" s="430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  <c r="Q174" s="430"/>
      <c r="R174" s="430"/>
      <c r="S174" s="430"/>
      <c r="T174" s="430"/>
      <c r="U174" s="430"/>
      <c r="V174" s="430"/>
      <c r="W174" s="430"/>
      <c r="X174" s="430"/>
      <c r="Y174" s="430"/>
      <c r="Z174" s="430"/>
      <c r="AA174" s="430"/>
      <c r="AB174" s="430"/>
      <c r="AC174" s="430"/>
      <c r="AD174" s="430"/>
      <c r="AE174" s="430"/>
      <c r="AF174" s="430"/>
      <c r="AG174" s="430"/>
      <c r="AH174" s="430"/>
      <c r="AI174" s="430"/>
      <c r="AJ174" s="430"/>
      <c r="AK174" s="430"/>
      <c r="AL174" s="430"/>
      <c r="AM174" s="430"/>
      <c r="AN174" s="430"/>
      <c r="AO174" s="430"/>
      <c r="AP174" s="430"/>
      <c r="AQ174" s="430"/>
      <c r="AR174" s="430"/>
      <c r="AS174" s="430"/>
      <c r="AT174" s="430"/>
      <c r="AU174" s="430"/>
      <c r="AV174" s="430"/>
      <c r="AW174" s="430"/>
      <c r="AX174" s="430"/>
      <c r="AY174" s="430"/>
      <c r="AZ174" s="431"/>
      <c r="BA174" s="423">
        <v>0.94</v>
      </c>
      <c r="BB174" s="424"/>
      <c r="BC174" s="424"/>
      <c r="BD174" s="424"/>
      <c r="BE174" s="424"/>
      <c r="BF174" s="424"/>
      <c r="BG174" s="424"/>
      <c r="BH174" s="424"/>
      <c r="BI174" s="424"/>
      <c r="BJ174" s="424"/>
      <c r="BK174" s="424"/>
      <c r="BL174" s="424"/>
      <c r="BM174" s="424"/>
      <c r="BN174" s="424"/>
      <c r="BO174" s="424"/>
      <c r="BP174" s="424"/>
      <c r="BQ174" s="424"/>
      <c r="BR174" s="424"/>
      <c r="BS174" s="424"/>
      <c r="BT174" s="425"/>
      <c r="BU174" s="423">
        <v>0.94</v>
      </c>
      <c r="BV174" s="424"/>
      <c r="BW174" s="424"/>
      <c r="BX174" s="424"/>
      <c r="BY174" s="424"/>
      <c r="BZ174" s="424"/>
      <c r="CA174" s="424"/>
      <c r="CB174" s="424"/>
      <c r="CC174" s="424"/>
      <c r="CD174" s="424"/>
      <c r="CE174" s="424"/>
      <c r="CF174" s="424"/>
      <c r="CG174" s="424"/>
      <c r="CH174" s="424"/>
      <c r="CI174" s="424"/>
      <c r="CJ174" s="424"/>
      <c r="CK174" s="424"/>
      <c r="CL174" s="424"/>
      <c r="CM174" s="424"/>
      <c r="CN174" s="425"/>
      <c r="CO174" s="417" t="s">
        <v>299</v>
      </c>
      <c r="CP174" s="418"/>
      <c r="CQ174" s="418"/>
      <c r="CR174" s="418"/>
      <c r="CS174" s="418"/>
      <c r="CT174" s="418"/>
      <c r="CU174" s="418"/>
      <c r="CV174" s="418"/>
      <c r="CW174" s="418"/>
      <c r="CX174" s="418"/>
      <c r="CY174" s="418"/>
      <c r="CZ174" s="418"/>
      <c r="DA174" s="418"/>
      <c r="DB174" s="418"/>
      <c r="DC174" s="418"/>
      <c r="DD174" s="419"/>
    </row>
    <row r="175" spans="1:108" s="144" customFormat="1" ht="16.9" customHeight="1">
      <c r="A175" s="91" t="s">
        <v>455</v>
      </c>
      <c r="B175" s="429" t="s">
        <v>456</v>
      </c>
      <c r="C175" s="430"/>
      <c r="D175" s="430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  <c r="AA175" s="430"/>
      <c r="AB175" s="430"/>
      <c r="AC175" s="430"/>
      <c r="AD175" s="430"/>
      <c r="AE175" s="430"/>
      <c r="AF175" s="430"/>
      <c r="AG175" s="430"/>
      <c r="AH175" s="430"/>
      <c r="AI175" s="430"/>
      <c r="AJ175" s="430"/>
      <c r="AK175" s="430"/>
      <c r="AL175" s="430"/>
      <c r="AM175" s="430"/>
      <c r="AN175" s="430"/>
      <c r="AO175" s="430"/>
      <c r="AP175" s="430"/>
      <c r="AQ175" s="430"/>
      <c r="AR175" s="430"/>
      <c r="AS175" s="430"/>
      <c r="AT175" s="430"/>
      <c r="AU175" s="430"/>
      <c r="AV175" s="430"/>
      <c r="AW175" s="430"/>
      <c r="AX175" s="430"/>
      <c r="AY175" s="430"/>
      <c r="AZ175" s="431"/>
      <c r="BA175" s="423">
        <v>5.66</v>
      </c>
      <c r="BB175" s="424"/>
      <c r="BC175" s="424"/>
      <c r="BD175" s="424"/>
      <c r="BE175" s="424"/>
      <c r="BF175" s="424"/>
      <c r="BG175" s="424"/>
      <c r="BH175" s="424"/>
      <c r="BI175" s="424"/>
      <c r="BJ175" s="424"/>
      <c r="BK175" s="424"/>
      <c r="BL175" s="424"/>
      <c r="BM175" s="424"/>
      <c r="BN175" s="424"/>
      <c r="BO175" s="424"/>
      <c r="BP175" s="424"/>
      <c r="BQ175" s="424"/>
      <c r="BR175" s="424"/>
      <c r="BS175" s="424"/>
      <c r="BT175" s="425"/>
      <c r="BU175" s="423">
        <v>5.66</v>
      </c>
      <c r="BV175" s="424"/>
      <c r="BW175" s="424"/>
      <c r="BX175" s="424"/>
      <c r="BY175" s="424"/>
      <c r="BZ175" s="424"/>
      <c r="CA175" s="424"/>
      <c r="CB175" s="424"/>
      <c r="CC175" s="424"/>
      <c r="CD175" s="424"/>
      <c r="CE175" s="424"/>
      <c r="CF175" s="424"/>
      <c r="CG175" s="424"/>
      <c r="CH175" s="424"/>
      <c r="CI175" s="424"/>
      <c r="CJ175" s="424"/>
      <c r="CK175" s="424"/>
      <c r="CL175" s="424"/>
      <c r="CM175" s="424"/>
      <c r="CN175" s="425"/>
      <c r="CO175" s="417" t="s">
        <v>299</v>
      </c>
      <c r="CP175" s="418"/>
      <c r="CQ175" s="418"/>
      <c r="CR175" s="418"/>
      <c r="CS175" s="418"/>
      <c r="CT175" s="418"/>
      <c r="CU175" s="418"/>
      <c r="CV175" s="418"/>
      <c r="CW175" s="418"/>
      <c r="CX175" s="418"/>
      <c r="CY175" s="418"/>
      <c r="CZ175" s="418"/>
      <c r="DA175" s="418"/>
      <c r="DB175" s="418"/>
      <c r="DC175" s="418"/>
      <c r="DD175" s="419"/>
    </row>
    <row r="176" spans="1:108" s="144" customFormat="1" ht="16.9" customHeight="1">
      <c r="A176" s="91" t="s">
        <v>457</v>
      </c>
      <c r="B176" s="429" t="s">
        <v>458</v>
      </c>
      <c r="C176" s="430"/>
      <c r="D176" s="430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  <c r="AM176" s="430"/>
      <c r="AN176" s="430"/>
      <c r="AO176" s="430"/>
      <c r="AP176" s="430"/>
      <c r="AQ176" s="430"/>
      <c r="AR176" s="430"/>
      <c r="AS176" s="430"/>
      <c r="AT176" s="430"/>
      <c r="AU176" s="430"/>
      <c r="AV176" s="430"/>
      <c r="AW176" s="430"/>
      <c r="AX176" s="430"/>
      <c r="AY176" s="430"/>
      <c r="AZ176" s="431"/>
      <c r="BA176" s="423">
        <v>3.65</v>
      </c>
      <c r="BB176" s="424"/>
      <c r="BC176" s="424"/>
      <c r="BD176" s="424"/>
      <c r="BE176" s="424"/>
      <c r="BF176" s="424"/>
      <c r="BG176" s="424"/>
      <c r="BH176" s="424"/>
      <c r="BI176" s="424"/>
      <c r="BJ176" s="424"/>
      <c r="BK176" s="424"/>
      <c r="BL176" s="424"/>
      <c r="BM176" s="424"/>
      <c r="BN176" s="424"/>
      <c r="BO176" s="424"/>
      <c r="BP176" s="424"/>
      <c r="BQ176" s="424"/>
      <c r="BR176" s="424"/>
      <c r="BS176" s="424"/>
      <c r="BT176" s="425"/>
      <c r="BU176" s="423">
        <v>3.65</v>
      </c>
      <c r="BV176" s="424"/>
      <c r="BW176" s="424"/>
      <c r="BX176" s="424"/>
      <c r="BY176" s="424"/>
      <c r="BZ176" s="424"/>
      <c r="CA176" s="424"/>
      <c r="CB176" s="424"/>
      <c r="CC176" s="424"/>
      <c r="CD176" s="424"/>
      <c r="CE176" s="424"/>
      <c r="CF176" s="424"/>
      <c r="CG176" s="424"/>
      <c r="CH176" s="424"/>
      <c r="CI176" s="424"/>
      <c r="CJ176" s="424"/>
      <c r="CK176" s="424"/>
      <c r="CL176" s="424"/>
      <c r="CM176" s="424"/>
      <c r="CN176" s="425"/>
      <c r="CO176" s="417" t="s">
        <v>299</v>
      </c>
      <c r="CP176" s="418"/>
      <c r="CQ176" s="418"/>
      <c r="CR176" s="418"/>
      <c r="CS176" s="418"/>
      <c r="CT176" s="418"/>
      <c r="CU176" s="418"/>
      <c r="CV176" s="418"/>
      <c r="CW176" s="418"/>
      <c r="CX176" s="418"/>
      <c r="CY176" s="418"/>
      <c r="CZ176" s="418"/>
      <c r="DA176" s="418"/>
      <c r="DB176" s="418"/>
      <c r="DC176" s="418"/>
      <c r="DD176" s="419"/>
    </row>
    <row r="177" spans="1:108" s="144" customFormat="1" ht="16.9" customHeight="1">
      <c r="A177" s="91" t="s">
        <v>459</v>
      </c>
      <c r="B177" s="429" t="s">
        <v>460</v>
      </c>
      <c r="C177" s="43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/>
      <c r="AL177" s="430"/>
      <c r="AM177" s="430"/>
      <c r="AN177" s="430"/>
      <c r="AO177" s="430"/>
      <c r="AP177" s="430"/>
      <c r="AQ177" s="430"/>
      <c r="AR177" s="430"/>
      <c r="AS177" s="430"/>
      <c r="AT177" s="430"/>
      <c r="AU177" s="430"/>
      <c r="AV177" s="430"/>
      <c r="AW177" s="430"/>
      <c r="AX177" s="430"/>
      <c r="AY177" s="430"/>
      <c r="AZ177" s="431"/>
      <c r="BA177" s="423">
        <v>15.17</v>
      </c>
      <c r="BB177" s="424"/>
      <c r="BC177" s="424"/>
      <c r="BD177" s="424"/>
      <c r="BE177" s="424"/>
      <c r="BF177" s="424"/>
      <c r="BG177" s="424"/>
      <c r="BH177" s="424"/>
      <c r="BI177" s="424"/>
      <c r="BJ177" s="424"/>
      <c r="BK177" s="424"/>
      <c r="BL177" s="424"/>
      <c r="BM177" s="424"/>
      <c r="BN177" s="424"/>
      <c r="BO177" s="424"/>
      <c r="BP177" s="424"/>
      <c r="BQ177" s="424"/>
      <c r="BR177" s="424"/>
      <c r="BS177" s="424"/>
      <c r="BT177" s="425"/>
      <c r="BU177" s="423">
        <v>15.17</v>
      </c>
      <c r="BV177" s="424"/>
      <c r="BW177" s="424"/>
      <c r="BX177" s="424"/>
      <c r="BY177" s="424"/>
      <c r="BZ177" s="424"/>
      <c r="CA177" s="424"/>
      <c r="CB177" s="424"/>
      <c r="CC177" s="424"/>
      <c r="CD177" s="424"/>
      <c r="CE177" s="424"/>
      <c r="CF177" s="424"/>
      <c r="CG177" s="424"/>
      <c r="CH177" s="424"/>
      <c r="CI177" s="424"/>
      <c r="CJ177" s="424"/>
      <c r="CK177" s="424"/>
      <c r="CL177" s="424"/>
      <c r="CM177" s="424"/>
      <c r="CN177" s="425"/>
      <c r="CO177" s="417" t="s">
        <v>299</v>
      </c>
      <c r="CP177" s="418"/>
      <c r="CQ177" s="418"/>
      <c r="CR177" s="418"/>
      <c r="CS177" s="418"/>
      <c r="CT177" s="418"/>
      <c r="CU177" s="418"/>
      <c r="CV177" s="418"/>
      <c r="CW177" s="418"/>
      <c r="CX177" s="418"/>
      <c r="CY177" s="418"/>
      <c r="CZ177" s="418"/>
      <c r="DA177" s="418"/>
      <c r="DB177" s="418"/>
      <c r="DC177" s="418"/>
      <c r="DD177" s="419"/>
    </row>
    <row r="178" spans="1:108" s="144" customFormat="1" ht="16.9" customHeight="1">
      <c r="A178" s="91" t="s">
        <v>461</v>
      </c>
      <c r="B178" s="429" t="s">
        <v>462</v>
      </c>
      <c r="C178" s="430"/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/>
      <c r="AL178" s="430"/>
      <c r="AM178" s="430"/>
      <c r="AN178" s="430"/>
      <c r="AO178" s="430"/>
      <c r="AP178" s="430"/>
      <c r="AQ178" s="430"/>
      <c r="AR178" s="430"/>
      <c r="AS178" s="430"/>
      <c r="AT178" s="430"/>
      <c r="AU178" s="430"/>
      <c r="AV178" s="430"/>
      <c r="AW178" s="430"/>
      <c r="AX178" s="430"/>
      <c r="AY178" s="430"/>
      <c r="AZ178" s="431"/>
      <c r="BA178" s="423">
        <v>2.45</v>
      </c>
      <c r="BB178" s="424"/>
      <c r="BC178" s="424"/>
      <c r="BD178" s="424"/>
      <c r="BE178" s="424"/>
      <c r="BF178" s="424"/>
      <c r="BG178" s="424"/>
      <c r="BH178" s="424"/>
      <c r="BI178" s="424"/>
      <c r="BJ178" s="424"/>
      <c r="BK178" s="424"/>
      <c r="BL178" s="424"/>
      <c r="BM178" s="424"/>
      <c r="BN178" s="424"/>
      <c r="BO178" s="424"/>
      <c r="BP178" s="424"/>
      <c r="BQ178" s="424"/>
      <c r="BR178" s="424"/>
      <c r="BS178" s="424"/>
      <c r="BT178" s="425"/>
      <c r="BU178" s="423">
        <v>2.45</v>
      </c>
      <c r="BV178" s="424"/>
      <c r="BW178" s="424"/>
      <c r="BX178" s="424"/>
      <c r="BY178" s="424"/>
      <c r="BZ178" s="424"/>
      <c r="CA178" s="424"/>
      <c r="CB178" s="424"/>
      <c r="CC178" s="424"/>
      <c r="CD178" s="424"/>
      <c r="CE178" s="424"/>
      <c r="CF178" s="424"/>
      <c r="CG178" s="424"/>
      <c r="CH178" s="424"/>
      <c r="CI178" s="424"/>
      <c r="CJ178" s="424"/>
      <c r="CK178" s="424"/>
      <c r="CL178" s="424"/>
      <c r="CM178" s="424"/>
      <c r="CN178" s="425"/>
      <c r="CO178" s="417" t="s">
        <v>299</v>
      </c>
      <c r="CP178" s="418"/>
      <c r="CQ178" s="418"/>
      <c r="CR178" s="418"/>
      <c r="CS178" s="418"/>
      <c r="CT178" s="418"/>
      <c r="CU178" s="418"/>
      <c r="CV178" s="418"/>
      <c r="CW178" s="418"/>
      <c r="CX178" s="418"/>
      <c r="CY178" s="418"/>
      <c r="CZ178" s="418"/>
      <c r="DA178" s="418"/>
      <c r="DB178" s="418"/>
      <c r="DC178" s="418"/>
      <c r="DD178" s="419"/>
    </row>
    <row r="179" spans="1:108" s="144" customFormat="1" ht="16.9" customHeight="1">
      <c r="A179" s="91" t="s">
        <v>463</v>
      </c>
      <c r="B179" s="429" t="s">
        <v>464</v>
      </c>
      <c r="C179" s="430"/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  <c r="AO179" s="430"/>
      <c r="AP179" s="430"/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1"/>
      <c r="BA179" s="423">
        <v>3.64</v>
      </c>
      <c r="BB179" s="424"/>
      <c r="BC179" s="424"/>
      <c r="BD179" s="424"/>
      <c r="BE179" s="424"/>
      <c r="BF179" s="424"/>
      <c r="BG179" s="424"/>
      <c r="BH179" s="424"/>
      <c r="BI179" s="424"/>
      <c r="BJ179" s="424"/>
      <c r="BK179" s="424"/>
      <c r="BL179" s="424"/>
      <c r="BM179" s="424"/>
      <c r="BN179" s="424"/>
      <c r="BO179" s="424"/>
      <c r="BP179" s="424"/>
      <c r="BQ179" s="424"/>
      <c r="BR179" s="424"/>
      <c r="BS179" s="424"/>
      <c r="BT179" s="425"/>
      <c r="BU179" s="423">
        <v>3.64</v>
      </c>
      <c r="BV179" s="424"/>
      <c r="BW179" s="424"/>
      <c r="BX179" s="424"/>
      <c r="BY179" s="424"/>
      <c r="BZ179" s="424"/>
      <c r="CA179" s="424"/>
      <c r="CB179" s="424"/>
      <c r="CC179" s="424"/>
      <c r="CD179" s="424"/>
      <c r="CE179" s="424"/>
      <c r="CF179" s="424"/>
      <c r="CG179" s="424"/>
      <c r="CH179" s="424"/>
      <c r="CI179" s="424"/>
      <c r="CJ179" s="424"/>
      <c r="CK179" s="424"/>
      <c r="CL179" s="424"/>
      <c r="CM179" s="424"/>
      <c r="CN179" s="425"/>
      <c r="CO179" s="417" t="s">
        <v>299</v>
      </c>
      <c r="CP179" s="418"/>
      <c r="CQ179" s="418"/>
      <c r="CR179" s="418"/>
      <c r="CS179" s="418"/>
      <c r="CT179" s="418"/>
      <c r="CU179" s="418"/>
      <c r="CV179" s="418"/>
      <c r="CW179" s="418"/>
      <c r="CX179" s="418"/>
      <c r="CY179" s="418"/>
      <c r="CZ179" s="418"/>
      <c r="DA179" s="418"/>
      <c r="DB179" s="418"/>
      <c r="DC179" s="418"/>
      <c r="DD179" s="419"/>
    </row>
    <row r="180" spans="1:108" s="144" customFormat="1" ht="16.9" customHeight="1">
      <c r="A180" s="91" t="s">
        <v>465</v>
      </c>
      <c r="B180" s="429" t="s">
        <v>466</v>
      </c>
      <c r="C180" s="430"/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  <c r="AO180" s="430"/>
      <c r="AP180" s="430"/>
      <c r="AQ180" s="430"/>
      <c r="AR180" s="430"/>
      <c r="AS180" s="430"/>
      <c r="AT180" s="430"/>
      <c r="AU180" s="430"/>
      <c r="AV180" s="430"/>
      <c r="AW180" s="430"/>
      <c r="AX180" s="430"/>
      <c r="AY180" s="430"/>
      <c r="AZ180" s="431"/>
      <c r="BA180" s="423">
        <v>1.28</v>
      </c>
      <c r="BB180" s="424"/>
      <c r="BC180" s="424"/>
      <c r="BD180" s="424"/>
      <c r="BE180" s="424"/>
      <c r="BF180" s="424"/>
      <c r="BG180" s="424"/>
      <c r="BH180" s="424"/>
      <c r="BI180" s="424"/>
      <c r="BJ180" s="424"/>
      <c r="BK180" s="424"/>
      <c r="BL180" s="424"/>
      <c r="BM180" s="424"/>
      <c r="BN180" s="424"/>
      <c r="BO180" s="424"/>
      <c r="BP180" s="424"/>
      <c r="BQ180" s="424"/>
      <c r="BR180" s="424"/>
      <c r="BS180" s="424"/>
      <c r="BT180" s="425"/>
      <c r="BU180" s="423">
        <v>1.28</v>
      </c>
      <c r="BV180" s="424"/>
      <c r="BW180" s="424"/>
      <c r="BX180" s="424"/>
      <c r="BY180" s="424"/>
      <c r="BZ180" s="424"/>
      <c r="CA180" s="424"/>
      <c r="CB180" s="424"/>
      <c r="CC180" s="424"/>
      <c r="CD180" s="424"/>
      <c r="CE180" s="424"/>
      <c r="CF180" s="424"/>
      <c r="CG180" s="424"/>
      <c r="CH180" s="424"/>
      <c r="CI180" s="424"/>
      <c r="CJ180" s="424"/>
      <c r="CK180" s="424"/>
      <c r="CL180" s="424"/>
      <c r="CM180" s="424"/>
      <c r="CN180" s="425"/>
      <c r="CO180" s="417" t="s">
        <v>299</v>
      </c>
      <c r="CP180" s="418"/>
      <c r="CQ180" s="418"/>
      <c r="CR180" s="418"/>
      <c r="CS180" s="418"/>
      <c r="CT180" s="418"/>
      <c r="CU180" s="418"/>
      <c r="CV180" s="418"/>
      <c r="CW180" s="418"/>
      <c r="CX180" s="418"/>
      <c r="CY180" s="418"/>
      <c r="CZ180" s="418"/>
      <c r="DA180" s="418"/>
      <c r="DB180" s="418"/>
      <c r="DC180" s="418"/>
      <c r="DD180" s="419"/>
    </row>
    <row r="181" spans="1:108" s="144" customFormat="1" ht="16.9" customHeight="1">
      <c r="A181" s="91" t="s">
        <v>467</v>
      </c>
      <c r="B181" s="429" t="s">
        <v>468</v>
      </c>
      <c r="C181" s="430"/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M181" s="430"/>
      <c r="AN181" s="430"/>
      <c r="AO181" s="430"/>
      <c r="AP181" s="430"/>
      <c r="AQ181" s="430"/>
      <c r="AR181" s="430"/>
      <c r="AS181" s="430"/>
      <c r="AT181" s="430"/>
      <c r="AU181" s="430"/>
      <c r="AV181" s="430"/>
      <c r="AW181" s="430"/>
      <c r="AX181" s="430"/>
      <c r="AY181" s="430"/>
      <c r="AZ181" s="431"/>
      <c r="BA181" s="423">
        <v>1.28</v>
      </c>
      <c r="BB181" s="424"/>
      <c r="BC181" s="424"/>
      <c r="BD181" s="424"/>
      <c r="BE181" s="424"/>
      <c r="BF181" s="424"/>
      <c r="BG181" s="424"/>
      <c r="BH181" s="424"/>
      <c r="BI181" s="424"/>
      <c r="BJ181" s="424"/>
      <c r="BK181" s="424"/>
      <c r="BL181" s="424"/>
      <c r="BM181" s="424"/>
      <c r="BN181" s="424"/>
      <c r="BO181" s="424"/>
      <c r="BP181" s="424"/>
      <c r="BQ181" s="424"/>
      <c r="BR181" s="424"/>
      <c r="BS181" s="424"/>
      <c r="BT181" s="425"/>
      <c r="BU181" s="423">
        <v>1.28</v>
      </c>
      <c r="BV181" s="424"/>
      <c r="BW181" s="424"/>
      <c r="BX181" s="424"/>
      <c r="BY181" s="424"/>
      <c r="BZ181" s="424"/>
      <c r="CA181" s="424"/>
      <c r="CB181" s="424"/>
      <c r="CC181" s="424"/>
      <c r="CD181" s="424"/>
      <c r="CE181" s="424"/>
      <c r="CF181" s="424"/>
      <c r="CG181" s="424"/>
      <c r="CH181" s="424"/>
      <c r="CI181" s="424"/>
      <c r="CJ181" s="424"/>
      <c r="CK181" s="424"/>
      <c r="CL181" s="424"/>
      <c r="CM181" s="424"/>
      <c r="CN181" s="425"/>
      <c r="CO181" s="417" t="s">
        <v>299</v>
      </c>
      <c r="CP181" s="418"/>
      <c r="CQ181" s="418"/>
      <c r="CR181" s="418"/>
      <c r="CS181" s="418"/>
      <c r="CT181" s="418"/>
      <c r="CU181" s="418"/>
      <c r="CV181" s="418"/>
      <c r="CW181" s="418"/>
      <c r="CX181" s="418"/>
      <c r="CY181" s="418"/>
      <c r="CZ181" s="418"/>
      <c r="DA181" s="418"/>
      <c r="DB181" s="418"/>
      <c r="DC181" s="418"/>
      <c r="DD181" s="419"/>
    </row>
    <row r="182" spans="1:108" s="144" customFormat="1" ht="16.9" customHeight="1">
      <c r="A182" s="91" t="s">
        <v>469</v>
      </c>
      <c r="B182" s="429" t="s">
        <v>470</v>
      </c>
      <c r="C182" s="430"/>
      <c r="D182" s="430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0"/>
      <c r="AC182" s="430"/>
      <c r="AD182" s="430"/>
      <c r="AE182" s="430"/>
      <c r="AF182" s="430"/>
      <c r="AG182" s="430"/>
      <c r="AH182" s="430"/>
      <c r="AI182" s="430"/>
      <c r="AJ182" s="430"/>
      <c r="AK182" s="430"/>
      <c r="AL182" s="430"/>
      <c r="AM182" s="430"/>
      <c r="AN182" s="430"/>
      <c r="AO182" s="430"/>
      <c r="AP182" s="430"/>
      <c r="AQ182" s="430"/>
      <c r="AR182" s="430"/>
      <c r="AS182" s="430"/>
      <c r="AT182" s="430"/>
      <c r="AU182" s="430"/>
      <c r="AV182" s="430"/>
      <c r="AW182" s="430"/>
      <c r="AX182" s="430"/>
      <c r="AY182" s="430"/>
      <c r="AZ182" s="431"/>
      <c r="BA182" s="423">
        <v>0.29</v>
      </c>
      <c r="BB182" s="424"/>
      <c r="BC182" s="424"/>
      <c r="BD182" s="424"/>
      <c r="BE182" s="424"/>
      <c r="BF182" s="424"/>
      <c r="BG182" s="424"/>
      <c r="BH182" s="424"/>
      <c r="BI182" s="424"/>
      <c r="BJ182" s="424"/>
      <c r="BK182" s="424"/>
      <c r="BL182" s="424"/>
      <c r="BM182" s="424"/>
      <c r="BN182" s="424"/>
      <c r="BO182" s="424"/>
      <c r="BP182" s="424"/>
      <c r="BQ182" s="424"/>
      <c r="BR182" s="424"/>
      <c r="BS182" s="424"/>
      <c r="BT182" s="425"/>
      <c r="BU182" s="423">
        <v>0.29</v>
      </c>
      <c r="BV182" s="424"/>
      <c r="BW182" s="424"/>
      <c r="BX182" s="424"/>
      <c r="BY182" s="424"/>
      <c r="BZ182" s="424"/>
      <c r="CA182" s="424"/>
      <c r="CB182" s="424"/>
      <c r="CC182" s="424"/>
      <c r="CD182" s="424"/>
      <c r="CE182" s="424"/>
      <c r="CF182" s="424"/>
      <c r="CG182" s="424"/>
      <c r="CH182" s="424"/>
      <c r="CI182" s="424"/>
      <c r="CJ182" s="424"/>
      <c r="CK182" s="424"/>
      <c r="CL182" s="424"/>
      <c r="CM182" s="424"/>
      <c r="CN182" s="425"/>
      <c r="CO182" s="417" t="s">
        <v>299</v>
      </c>
      <c r="CP182" s="418"/>
      <c r="CQ182" s="418"/>
      <c r="CR182" s="418"/>
      <c r="CS182" s="418"/>
      <c r="CT182" s="418"/>
      <c r="CU182" s="418"/>
      <c r="CV182" s="418"/>
      <c r="CW182" s="418"/>
      <c r="CX182" s="418"/>
      <c r="CY182" s="418"/>
      <c r="CZ182" s="418"/>
      <c r="DA182" s="418"/>
      <c r="DB182" s="418"/>
      <c r="DC182" s="418"/>
      <c r="DD182" s="419"/>
    </row>
    <row r="183" spans="1:108" s="144" customFormat="1" ht="16.9" customHeight="1">
      <c r="A183" s="91" t="s">
        <v>471</v>
      </c>
      <c r="B183" s="429" t="s">
        <v>472</v>
      </c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30"/>
      <c r="AF183" s="430"/>
      <c r="AG183" s="430"/>
      <c r="AH183" s="430"/>
      <c r="AI183" s="430"/>
      <c r="AJ183" s="430"/>
      <c r="AK183" s="430"/>
      <c r="AL183" s="430"/>
      <c r="AM183" s="430"/>
      <c r="AN183" s="430"/>
      <c r="AO183" s="430"/>
      <c r="AP183" s="430"/>
      <c r="AQ183" s="430"/>
      <c r="AR183" s="430"/>
      <c r="AS183" s="430"/>
      <c r="AT183" s="430"/>
      <c r="AU183" s="430"/>
      <c r="AV183" s="430"/>
      <c r="AW183" s="430"/>
      <c r="AX183" s="430"/>
      <c r="AY183" s="430"/>
      <c r="AZ183" s="431"/>
      <c r="BA183" s="423">
        <v>1.75</v>
      </c>
      <c r="BB183" s="424"/>
      <c r="BC183" s="424"/>
      <c r="BD183" s="424"/>
      <c r="BE183" s="424"/>
      <c r="BF183" s="424"/>
      <c r="BG183" s="424"/>
      <c r="BH183" s="424"/>
      <c r="BI183" s="424"/>
      <c r="BJ183" s="424"/>
      <c r="BK183" s="424"/>
      <c r="BL183" s="424"/>
      <c r="BM183" s="424"/>
      <c r="BN183" s="424"/>
      <c r="BO183" s="424"/>
      <c r="BP183" s="424"/>
      <c r="BQ183" s="424"/>
      <c r="BR183" s="424"/>
      <c r="BS183" s="424"/>
      <c r="BT183" s="425"/>
      <c r="BU183" s="423">
        <v>1.75</v>
      </c>
      <c r="BV183" s="424"/>
      <c r="BW183" s="424"/>
      <c r="BX183" s="424"/>
      <c r="BY183" s="424"/>
      <c r="BZ183" s="424"/>
      <c r="CA183" s="424"/>
      <c r="CB183" s="424"/>
      <c r="CC183" s="424"/>
      <c r="CD183" s="424"/>
      <c r="CE183" s="424"/>
      <c r="CF183" s="424"/>
      <c r="CG183" s="424"/>
      <c r="CH183" s="424"/>
      <c r="CI183" s="424"/>
      <c r="CJ183" s="424"/>
      <c r="CK183" s="424"/>
      <c r="CL183" s="424"/>
      <c r="CM183" s="424"/>
      <c r="CN183" s="425"/>
      <c r="CO183" s="417" t="s">
        <v>299</v>
      </c>
      <c r="CP183" s="418"/>
      <c r="CQ183" s="418"/>
      <c r="CR183" s="418"/>
      <c r="CS183" s="418"/>
      <c r="CT183" s="418"/>
      <c r="CU183" s="418"/>
      <c r="CV183" s="418"/>
      <c r="CW183" s="418"/>
      <c r="CX183" s="418"/>
      <c r="CY183" s="418"/>
      <c r="CZ183" s="418"/>
      <c r="DA183" s="418"/>
      <c r="DB183" s="418"/>
      <c r="DC183" s="418"/>
      <c r="DD183" s="419"/>
    </row>
    <row r="184" spans="1:108" s="144" customFormat="1" ht="18.6" customHeight="1">
      <c r="A184" s="91" t="s">
        <v>473</v>
      </c>
      <c r="B184" s="429" t="s">
        <v>474</v>
      </c>
      <c r="C184" s="430"/>
      <c r="D184" s="430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  <c r="Q184" s="430"/>
      <c r="R184" s="430"/>
      <c r="S184" s="430"/>
      <c r="T184" s="430"/>
      <c r="U184" s="430"/>
      <c r="V184" s="430"/>
      <c r="W184" s="430"/>
      <c r="X184" s="430"/>
      <c r="Y184" s="430"/>
      <c r="Z184" s="430"/>
      <c r="AA184" s="430"/>
      <c r="AB184" s="430"/>
      <c r="AC184" s="430"/>
      <c r="AD184" s="430"/>
      <c r="AE184" s="430"/>
      <c r="AF184" s="430"/>
      <c r="AG184" s="430"/>
      <c r="AH184" s="430"/>
      <c r="AI184" s="430"/>
      <c r="AJ184" s="430"/>
      <c r="AK184" s="430"/>
      <c r="AL184" s="430"/>
      <c r="AM184" s="430"/>
      <c r="AN184" s="430"/>
      <c r="AO184" s="430"/>
      <c r="AP184" s="430"/>
      <c r="AQ184" s="430"/>
      <c r="AR184" s="430"/>
      <c r="AS184" s="430"/>
      <c r="AT184" s="430"/>
      <c r="AU184" s="430"/>
      <c r="AV184" s="430"/>
      <c r="AW184" s="430"/>
      <c r="AX184" s="430"/>
      <c r="AY184" s="430"/>
      <c r="AZ184" s="431"/>
      <c r="BA184" s="423">
        <v>2.65</v>
      </c>
      <c r="BB184" s="424"/>
      <c r="BC184" s="424"/>
      <c r="BD184" s="424"/>
      <c r="BE184" s="424"/>
      <c r="BF184" s="424"/>
      <c r="BG184" s="424"/>
      <c r="BH184" s="424"/>
      <c r="BI184" s="424"/>
      <c r="BJ184" s="424"/>
      <c r="BK184" s="424"/>
      <c r="BL184" s="424"/>
      <c r="BM184" s="424"/>
      <c r="BN184" s="424"/>
      <c r="BO184" s="424"/>
      <c r="BP184" s="424"/>
      <c r="BQ184" s="424"/>
      <c r="BR184" s="424"/>
      <c r="BS184" s="424"/>
      <c r="BT184" s="425"/>
      <c r="BU184" s="423">
        <v>2.65</v>
      </c>
      <c r="BV184" s="424"/>
      <c r="BW184" s="424"/>
      <c r="BX184" s="424"/>
      <c r="BY184" s="424"/>
      <c r="BZ184" s="424"/>
      <c r="CA184" s="424"/>
      <c r="CB184" s="424"/>
      <c r="CC184" s="424"/>
      <c r="CD184" s="424"/>
      <c r="CE184" s="424"/>
      <c r="CF184" s="424"/>
      <c r="CG184" s="424"/>
      <c r="CH184" s="424"/>
      <c r="CI184" s="424"/>
      <c r="CJ184" s="424"/>
      <c r="CK184" s="424"/>
      <c r="CL184" s="424"/>
      <c r="CM184" s="424"/>
      <c r="CN184" s="425"/>
      <c r="CO184" s="417" t="s">
        <v>299</v>
      </c>
      <c r="CP184" s="418"/>
      <c r="CQ184" s="418"/>
      <c r="CR184" s="418"/>
      <c r="CS184" s="418"/>
      <c r="CT184" s="418"/>
      <c r="CU184" s="418"/>
      <c r="CV184" s="418"/>
      <c r="CW184" s="418"/>
      <c r="CX184" s="418"/>
      <c r="CY184" s="418"/>
      <c r="CZ184" s="418"/>
      <c r="DA184" s="418"/>
      <c r="DB184" s="418"/>
      <c r="DC184" s="418"/>
      <c r="DD184" s="419"/>
    </row>
    <row r="185" spans="1:108" s="144" customFormat="1" ht="18.6" customHeight="1">
      <c r="A185" s="91" t="s">
        <v>475</v>
      </c>
      <c r="B185" s="429" t="s">
        <v>476</v>
      </c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  <c r="AA185" s="430"/>
      <c r="AB185" s="430"/>
      <c r="AC185" s="430"/>
      <c r="AD185" s="430"/>
      <c r="AE185" s="430"/>
      <c r="AF185" s="430"/>
      <c r="AG185" s="430"/>
      <c r="AH185" s="430"/>
      <c r="AI185" s="430"/>
      <c r="AJ185" s="430"/>
      <c r="AK185" s="430"/>
      <c r="AL185" s="430"/>
      <c r="AM185" s="430"/>
      <c r="AN185" s="430"/>
      <c r="AO185" s="430"/>
      <c r="AP185" s="430"/>
      <c r="AQ185" s="430"/>
      <c r="AR185" s="430"/>
      <c r="AS185" s="430"/>
      <c r="AT185" s="430"/>
      <c r="AU185" s="430"/>
      <c r="AV185" s="430"/>
      <c r="AW185" s="430"/>
      <c r="AX185" s="430"/>
      <c r="AY185" s="430"/>
      <c r="AZ185" s="431"/>
      <c r="BA185" s="423">
        <v>1.64</v>
      </c>
      <c r="BB185" s="424"/>
      <c r="BC185" s="424"/>
      <c r="BD185" s="424"/>
      <c r="BE185" s="424"/>
      <c r="BF185" s="424"/>
      <c r="BG185" s="424"/>
      <c r="BH185" s="424"/>
      <c r="BI185" s="424"/>
      <c r="BJ185" s="424"/>
      <c r="BK185" s="424"/>
      <c r="BL185" s="424"/>
      <c r="BM185" s="424"/>
      <c r="BN185" s="424"/>
      <c r="BO185" s="424"/>
      <c r="BP185" s="424"/>
      <c r="BQ185" s="424"/>
      <c r="BR185" s="424"/>
      <c r="BS185" s="424"/>
      <c r="BT185" s="425"/>
      <c r="BU185" s="423">
        <v>1.64</v>
      </c>
      <c r="BV185" s="424"/>
      <c r="BW185" s="424"/>
      <c r="BX185" s="424"/>
      <c r="BY185" s="424"/>
      <c r="BZ185" s="424"/>
      <c r="CA185" s="424"/>
      <c r="CB185" s="424"/>
      <c r="CC185" s="424"/>
      <c r="CD185" s="424"/>
      <c r="CE185" s="424"/>
      <c r="CF185" s="424"/>
      <c r="CG185" s="424"/>
      <c r="CH185" s="424"/>
      <c r="CI185" s="424"/>
      <c r="CJ185" s="424"/>
      <c r="CK185" s="424"/>
      <c r="CL185" s="424"/>
      <c r="CM185" s="424"/>
      <c r="CN185" s="425"/>
      <c r="CO185" s="417" t="s">
        <v>299</v>
      </c>
      <c r="CP185" s="418"/>
      <c r="CQ185" s="418"/>
      <c r="CR185" s="418"/>
      <c r="CS185" s="418"/>
      <c r="CT185" s="418"/>
      <c r="CU185" s="418"/>
      <c r="CV185" s="418"/>
      <c r="CW185" s="418"/>
      <c r="CX185" s="418"/>
      <c r="CY185" s="418"/>
      <c r="CZ185" s="418"/>
      <c r="DA185" s="418"/>
      <c r="DB185" s="418"/>
      <c r="DC185" s="418"/>
      <c r="DD185" s="419"/>
    </row>
    <row r="186" spans="1:108" s="144" customFormat="1" ht="18.6" customHeight="1">
      <c r="A186" s="91" t="s">
        <v>477</v>
      </c>
      <c r="B186" s="429" t="s">
        <v>478</v>
      </c>
      <c r="C186" s="430"/>
      <c r="D186" s="430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  <c r="AA186" s="430"/>
      <c r="AB186" s="430"/>
      <c r="AC186" s="430"/>
      <c r="AD186" s="430"/>
      <c r="AE186" s="430"/>
      <c r="AF186" s="430"/>
      <c r="AG186" s="430"/>
      <c r="AH186" s="430"/>
      <c r="AI186" s="430"/>
      <c r="AJ186" s="430"/>
      <c r="AK186" s="430"/>
      <c r="AL186" s="430"/>
      <c r="AM186" s="430"/>
      <c r="AN186" s="430"/>
      <c r="AO186" s="430"/>
      <c r="AP186" s="430"/>
      <c r="AQ186" s="430"/>
      <c r="AR186" s="430"/>
      <c r="AS186" s="430"/>
      <c r="AT186" s="430"/>
      <c r="AU186" s="430"/>
      <c r="AV186" s="430"/>
      <c r="AW186" s="430"/>
      <c r="AX186" s="430"/>
      <c r="AY186" s="430"/>
      <c r="AZ186" s="431"/>
      <c r="BA186" s="423">
        <v>4.08</v>
      </c>
      <c r="BB186" s="424"/>
      <c r="BC186" s="424"/>
      <c r="BD186" s="424"/>
      <c r="BE186" s="424"/>
      <c r="BF186" s="424"/>
      <c r="BG186" s="424"/>
      <c r="BH186" s="424"/>
      <c r="BI186" s="424"/>
      <c r="BJ186" s="424"/>
      <c r="BK186" s="424"/>
      <c r="BL186" s="424"/>
      <c r="BM186" s="424"/>
      <c r="BN186" s="424"/>
      <c r="BO186" s="424"/>
      <c r="BP186" s="424"/>
      <c r="BQ186" s="424"/>
      <c r="BR186" s="424"/>
      <c r="BS186" s="424"/>
      <c r="BT186" s="425"/>
      <c r="BU186" s="423">
        <v>4.08</v>
      </c>
      <c r="BV186" s="424"/>
      <c r="BW186" s="424"/>
      <c r="BX186" s="424"/>
      <c r="BY186" s="424"/>
      <c r="BZ186" s="424"/>
      <c r="CA186" s="424"/>
      <c r="CB186" s="424"/>
      <c r="CC186" s="424"/>
      <c r="CD186" s="424"/>
      <c r="CE186" s="424"/>
      <c r="CF186" s="424"/>
      <c r="CG186" s="424"/>
      <c r="CH186" s="424"/>
      <c r="CI186" s="424"/>
      <c r="CJ186" s="424"/>
      <c r="CK186" s="424"/>
      <c r="CL186" s="424"/>
      <c r="CM186" s="424"/>
      <c r="CN186" s="425"/>
      <c r="CO186" s="417" t="s">
        <v>299</v>
      </c>
      <c r="CP186" s="418"/>
      <c r="CQ186" s="418"/>
      <c r="CR186" s="418"/>
      <c r="CS186" s="418"/>
      <c r="CT186" s="418"/>
      <c r="CU186" s="418"/>
      <c r="CV186" s="418"/>
      <c r="CW186" s="418"/>
      <c r="CX186" s="418"/>
      <c r="CY186" s="418"/>
      <c r="CZ186" s="418"/>
      <c r="DA186" s="418"/>
      <c r="DB186" s="418"/>
      <c r="DC186" s="418"/>
      <c r="DD186" s="419"/>
    </row>
    <row r="187" spans="1:108" s="144" customFormat="1" ht="19.9" customHeight="1">
      <c r="A187" s="91" t="s">
        <v>479</v>
      </c>
      <c r="B187" s="429" t="s">
        <v>480</v>
      </c>
      <c r="C187" s="430"/>
      <c r="D187" s="430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  <c r="AM187" s="430"/>
      <c r="AN187" s="430"/>
      <c r="AO187" s="430"/>
      <c r="AP187" s="430"/>
      <c r="AQ187" s="430"/>
      <c r="AR187" s="430"/>
      <c r="AS187" s="430"/>
      <c r="AT187" s="430"/>
      <c r="AU187" s="430"/>
      <c r="AV187" s="430"/>
      <c r="AW187" s="430"/>
      <c r="AX187" s="430"/>
      <c r="AY187" s="430"/>
      <c r="AZ187" s="431"/>
      <c r="BA187" s="423">
        <v>1.75</v>
      </c>
      <c r="BB187" s="424"/>
      <c r="BC187" s="424"/>
      <c r="BD187" s="424"/>
      <c r="BE187" s="424"/>
      <c r="BF187" s="424"/>
      <c r="BG187" s="424"/>
      <c r="BH187" s="424"/>
      <c r="BI187" s="424"/>
      <c r="BJ187" s="424"/>
      <c r="BK187" s="424"/>
      <c r="BL187" s="424"/>
      <c r="BM187" s="424"/>
      <c r="BN187" s="424"/>
      <c r="BO187" s="424"/>
      <c r="BP187" s="424"/>
      <c r="BQ187" s="424"/>
      <c r="BR187" s="424"/>
      <c r="BS187" s="424"/>
      <c r="BT187" s="425"/>
      <c r="BU187" s="423">
        <v>1.75</v>
      </c>
      <c r="BV187" s="424"/>
      <c r="BW187" s="424"/>
      <c r="BX187" s="424"/>
      <c r="BY187" s="424"/>
      <c r="BZ187" s="424"/>
      <c r="CA187" s="424"/>
      <c r="CB187" s="424"/>
      <c r="CC187" s="424"/>
      <c r="CD187" s="424"/>
      <c r="CE187" s="424"/>
      <c r="CF187" s="424"/>
      <c r="CG187" s="424"/>
      <c r="CH187" s="424"/>
      <c r="CI187" s="424"/>
      <c r="CJ187" s="424"/>
      <c r="CK187" s="424"/>
      <c r="CL187" s="424"/>
      <c r="CM187" s="424"/>
      <c r="CN187" s="425"/>
      <c r="CO187" s="417" t="s">
        <v>299</v>
      </c>
      <c r="CP187" s="418"/>
      <c r="CQ187" s="418"/>
      <c r="CR187" s="418"/>
      <c r="CS187" s="418"/>
      <c r="CT187" s="418"/>
      <c r="CU187" s="418"/>
      <c r="CV187" s="418"/>
      <c r="CW187" s="418"/>
      <c r="CX187" s="418"/>
      <c r="CY187" s="418"/>
      <c r="CZ187" s="418"/>
      <c r="DA187" s="418"/>
      <c r="DB187" s="418"/>
      <c r="DC187" s="418"/>
      <c r="DD187" s="419"/>
    </row>
    <row r="188" spans="1:108" s="144" customFormat="1" ht="19.9" customHeight="1">
      <c r="A188" s="91" t="s">
        <v>481</v>
      </c>
      <c r="B188" s="429" t="s">
        <v>482</v>
      </c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/>
      <c r="AL188" s="430"/>
      <c r="AM188" s="430"/>
      <c r="AN188" s="430"/>
      <c r="AO188" s="430"/>
      <c r="AP188" s="430"/>
      <c r="AQ188" s="430"/>
      <c r="AR188" s="430"/>
      <c r="AS188" s="430"/>
      <c r="AT188" s="430"/>
      <c r="AU188" s="430"/>
      <c r="AV188" s="430"/>
      <c r="AW188" s="430"/>
      <c r="AX188" s="430"/>
      <c r="AY188" s="430"/>
      <c r="AZ188" s="431"/>
      <c r="BA188" s="423">
        <v>3.25</v>
      </c>
      <c r="BB188" s="424"/>
      <c r="BC188" s="424"/>
      <c r="BD188" s="424"/>
      <c r="BE188" s="424"/>
      <c r="BF188" s="424"/>
      <c r="BG188" s="424"/>
      <c r="BH188" s="424"/>
      <c r="BI188" s="424"/>
      <c r="BJ188" s="424"/>
      <c r="BK188" s="424"/>
      <c r="BL188" s="424"/>
      <c r="BM188" s="424"/>
      <c r="BN188" s="424"/>
      <c r="BO188" s="424"/>
      <c r="BP188" s="424"/>
      <c r="BQ188" s="424"/>
      <c r="BR188" s="424"/>
      <c r="BS188" s="424"/>
      <c r="BT188" s="425"/>
      <c r="BU188" s="423">
        <v>3.25</v>
      </c>
      <c r="BV188" s="424"/>
      <c r="BW188" s="424"/>
      <c r="BX188" s="424"/>
      <c r="BY188" s="424"/>
      <c r="BZ188" s="424"/>
      <c r="CA188" s="424"/>
      <c r="CB188" s="424"/>
      <c r="CC188" s="424"/>
      <c r="CD188" s="424"/>
      <c r="CE188" s="424"/>
      <c r="CF188" s="424"/>
      <c r="CG188" s="424"/>
      <c r="CH188" s="424"/>
      <c r="CI188" s="424"/>
      <c r="CJ188" s="424"/>
      <c r="CK188" s="424"/>
      <c r="CL188" s="424"/>
      <c r="CM188" s="424"/>
      <c r="CN188" s="425"/>
      <c r="CO188" s="417" t="s">
        <v>299</v>
      </c>
      <c r="CP188" s="418"/>
      <c r="CQ188" s="418"/>
      <c r="CR188" s="418"/>
      <c r="CS188" s="418"/>
      <c r="CT188" s="418"/>
      <c r="CU188" s="418"/>
      <c r="CV188" s="418"/>
      <c r="CW188" s="418"/>
      <c r="CX188" s="418"/>
      <c r="CY188" s="418"/>
      <c r="CZ188" s="418"/>
      <c r="DA188" s="418"/>
      <c r="DB188" s="418"/>
      <c r="DC188" s="418"/>
      <c r="DD188" s="419"/>
    </row>
    <row r="189" spans="1:108" s="144" customFormat="1" ht="17.45" customHeight="1">
      <c r="A189" s="91" t="s">
        <v>483</v>
      </c>
      <c r="B189" s="429" t="s">
        <v>484</v>
      </c>
      <c r="C189" s="430"/>
      <c r="D189" s="430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  <c r="AA189" s="430"/>
      <c r="AB189" s="430"/>
      <c r="AC189" s="430"/>
      <c r="AD189" s="430"/>
      <c r="AE189" s="430"/>
      <c r="AF189" s="430"/>
      <c r="AG189" s="430"/>
      <c r="AH189" s="430"/>
      <c r="AI189" s="430"/>
      <c r="AJ189" s="430"/>
      <c r="AK189" s="430"/>
      <c r="AL189" s="430"/>
      <c r="AM189" s="430"/>
      <c r="AN189" s="430"/>
      <c r="AO189" s="430"/>
      <c r="AP189" s="430"/>
      <c r="AQ189" s="430"/>
      <c r="AR189" s="430"/>
      <c r="AS189" s="430"/>
      <c r="AT189" s="430"/>
      <c r="AU189" s="430"/>
      <c r="AV189" s="430"/>
      <c r="AW189" s="430"/>
      <c r="AX189" s="430"/>
      <c r="AY189" s="430"/>
      <c r="AZ189" s="431"/>
      <c r="BA189" s="423">
        <v>2.6</v>
      </c>
      <c r="BB189" s="424"/>
      <c r="BC189" s="424"/>
      <c r="BD189" s="424"/>
      <c r="BE189" s="424"/>
      <c r="BF189" s="424"/>
      <c r="BG189" s="424"/>
      <c r="BH189" s="424"/>
      <c r="BI189" s="424"/>
      <c r="BJ189" s="424"/>
      <c r="BK189" s="424"/>
      <c r="BL189" s="424"/>
      <c r="BM189" s="424"/>
      <c r="BN189" s="424"/>
      <c r="BO189" s="424"/>
      <c r="BP189" s="424"/>
      <c r="BQ189" s="424"/>
      <c r="BR189" s="424"/>
      <c r="BS189" s="424"/>
      <c r="BT189" s="425"/>
      <c r="BU189" s="423">
        <v>2.6</v>
      </c>
      <c r="BV189" s="424"/>
      <c r="BW189" s="424"/>
      <c r="BX189" s="424"/>
      <c r="BY189" s="424"/>
      <c r="BZ189" s="424"/>
      <c r="CA189" s="424"/>
      <c r="CB189" s="424"/>
      <c r="CC189" s="424"/>
      <c r="CD189" s="424"/>
      <c r="CE189" s="424"/>
      <c r="CF189" s="424"/>
      <c r="CG189" s="424"/>
      <c r="CH189" s="424"/>
      <c r="CI189" s="424"/>
      <c r="CJ189" s="424"/>
      <c r="CK189" s="424"/>
      <c r="CL189" s="424"/>
      <c r="CM189" s="424"/>
      <c r="CN189" s="425"/>
      <c r="CO189" s="417" t="s">
        <v>299</v>
      </c>
      <c r="CP189" s="418"/>
      <c r="CQ189" s="418"/>
      <c r="CR189" s="418"/>
      <c r="CS189" s="418"/>
      <c r="CT189" s="418"/>
      <c r="CU189" s="418"/>
      <c r="CV189" s="418"/>
      <c r="CW189" s="418"/>
      <c r="CX189" s="418"/>
      <c r="CY189" s="418"/>
      <c r="CZ189" s="418"/>
      <c r="DA189" s="418"/>
      <c r="DB189" s="418"/>
      <c r="DC189" s="418"/>
      <c r="DD189" s="419"/>
    </row>
    <row r="190" spans="1:108" s="144" customFormat="1" ht="17.45" customHeight="1">
      <c r="A190" s="91" t="s">
        <v>485</v>
      </c>
      <c r="B190" s="429" t="s">
        <v>480</v>
      </c>
      <c r="C190" s="430"/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/>
      <c r="AL190" s="430"/>
      <c r="AM190" s="430"/>
      <c r="AN190" s="430"/>
      <c r="AO190" s="430"/>
      <c r="AP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1"/>
      <c r="BA190" s="423">
        <v>1.6</v>
      </c>
      <c r="BB190" s="424"/>
      <c r="BC190" s="424"/>
      <c r="BD190" s="424"/>
      <c r="BE190" s="424"/>
      <c r="BF190" s="424"/>
      <c r="BG190" s="424"/>
      <c r="BH190" s="424"/>
      <c r="BI190" s="424"/>
      <c r="BJ190" s="424"/>
      <c r="BK190" s="424"/>
      <c r="BL190" s="424"/>
      <c r="BM190" s="424"/>
      <c r="BN190" s="424"/>
      <c r="BO190" s="424"/>
      <c r="BP190" s="424"/>
      <c r="BQ190" s="424"/>
      <c r="BR190" s="424"/>
      <c r="BS190" s="424"/>
      <c r="BT190" s="425"/>
      <c r="BU190" s="423">
        <v>1.6</v>
      </c>
      <c r="BV190" s="424"/>
      <c r="BW190" s="424"/>
      <c r="BX190" s="424"/>
      <c r="BY190" s="424"/>
      <c r="BZ190" s="424"/>
      <c r="CA190" s="424"/>
      <c r="CB190" s="424"/>
      <c r="CC190" s="424"/>
      <c r="CD190" s="424"/>
      <c r="CE190" s="424"/>
      <c r="CF190" s="424"/>
      <c r="CG190" s="424"/>
      <c r="CH190" s="424"/>
      <c r="CI190" s="424"/>
      <c r="CJ190" s="424"/>
      <c r="CK190" s="424"/>
      <c r="CL190" s="424"/>
      <c r="CM190" s="424"/>
      <c r="CN190" s="425"/>
      <c r="CO190" s="417" t="s">
        <v>299</v>
      </c>
      <c r="CP190" s="418"/>
      <c r="CQ190" s="418"/>
      <c r="CR190" s="418"/>
      <c r="CS190" s="418"/>
      <c r="CT190" s="418"/>
      <c r="CU190" s="418"/>
      <c r="CV190" s="418"/>
      <c r="CW190" s="418"/>
      <c r="CX190" s="418"/>
      <c r="CY190" s="418"/>
      <c r="CZ190" s="418"/>
      <c r="DA190" s="418"/>
      <c r="DB190" s="418"/>
      <c r="DC190" s="418"/>
      <c r="DD190" s="419"/>
    </row>
    <row r="191" spans="1:108" s="144" customFormat="1" ht="17.45" customHeight="1">
      <c r="A191" s="91" t="s">
        <v>486</v>
      </c>
      <c r="B191" s="429" t="s">
        <v>487</v>
      </c>
      <c r="C191" s="430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430"/>
      <c r="AE191" s="430"/>
      <c r="AF191" s="430"/>
      <c r="AG191" s="430"/>
      <c r="AH191" s="430"/>
      <c r="AI191" s="430"/>
      <c r="AJ191" s="430"/>
      <c r="AK191" s="430"/>
      <c r="AL191" s="430"/>
      <c r="AM191" s="430"/>
      <c r="AN191" s="430"/>
      <c r="AO191" s="430"/>
      <c r="AP191" s="430"/>
      <c r="AQ191" s="430"/>
      <c r="AR191" s="430"/>
      <c r="AS191" s="430"/>
      <c r="AT191" s="430"/>
      <c r="AU191" s="430"/>
      <c r="AV191" s="430"/>
      <c r="AW191" s="430"/>
      <c r="AX191" s="430"/>
      <c r="AY191" s="430"/>
      <c r="AZ191" s="431"/>
      <c r="BA191" s="423">
        <v>0.8</v>
      </c>
      <c r="BB191" s="424"/>
      <c r="BC191" s="424"/>
      <c r="BD191" s="424"/>
      <c r="BE191" s="424"/>
      <c r="BF191" s="424"/>
      <c r="BG191" s="424"/>
      <c r="BH191" s="424"/>
      <c r="BI191" s="424"/>
      <c r="BJ191" s="424"/>
      <c r="BK191" s="424"/>
      <c r="BL191" s="424"/>
      <c r="BM191" s="424"/>
      <c r="BN191" s="424"/>
      <c r="BO191" s="424"/>
      <c r="BP191" s="424"/>
      <c r="BQ191" s="424"/>
      <c r="BR191" s="424"/>
      <c r="BS191" s="424"/>
      <c r="BT191" s="425"/>
      <c r="BU191" s="423">
        <v>0.8</v>
      </c>
      <c r="BV191" s="424"/>
      <c r="BW191" s="424"/>
      <c r="BX191" s="424"/>
      <c r="BY191" s="424"/>
      <c r="BZ191" s="424"/>
      <c r="CA191" s="424"/>
      <c r="CB191" s="424"/>
      <c r="CC191" s="424"/>
      <c r="CD191" s="424"/>
      <c r="CE191" s="424"/>
      <c r="CF191" s="424"/>
      <c r="CG191" s="424"/>
      <c r="CH191" s="424"/>
      <c r="CI191" s="424"/>
      <c r="CJ191" s="424"/>
      <c r="CK191" s="424"/>
      <c r="CL191" s="424"/>
      <c r="CM191" s="424"/>
      <c r="CN191" s="425"/>
      <c r="CO191" s="417" t="s">
        <v>299</v>
      </c>
      <c r="CP191" s="418"/>
      <c r="CQ191" s="418"/>
      <c r="CR191" s="418"/>
      <c r="CS191" s="418"/>
      <c r="CT191" s="418"/>
      <c r="CU191" s="418"/>
      <c r="CV191" s="418"/>
      <c r="CW191" s="418"/>
      <c r="CX191" s="418"/>
      <c r="CY191" s="418"/>
      <c r="CZ191" s="418"/>
      <c r="DA191" s="418"/>
      <c r="DB191" s="418"/>
      <c r="DC191" s="418"/>
      <c r="DD191" s="419"/>
    </row>
    <row r="192" spans="1:108" s="144" customFormat="1" ht="17.45" customHeight="1">
      <c r="A192" s="91" t="s">
        <v>488</v>
      </c>
      <c r="B192" s="429" t="s">
        <v>489</v>
      </c>
      <c r="C192" s="430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  <c r="AA192" s="430"/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/>
      <c r="AL192" s="430"/>
      <c r="AM192" s="430"/>
      <c r="AN192" s="430"/>
      <c r="AO192" s="430"/>
      <c r="AP192" s="430"/>
      <c r="AQ192" s="430"/>
      <c r="AR192" s="430"/>
      <c r="AS192" s="430"/>
      <c r="AT192" s="430"/>
      <c r="AU192" s="430"/>
      <c r="AV192" s="430"/>
      <c r="AW192" s="430"/>
      <c r="AX192" s="430"/>
      <c r="AY192" s="430"/>
      <c r="AZ192" s="431"/>
      <c r="BA192" s="423">
        <v>2.3</v>
      </c>
      <c r="BB192" s="424"/>
      <c r="BC192" s="424"/>
      <c r="BD192" s="424"/>
      <c r="BE192" s="424"/>
      <c r="BF192" s="424"/>
      <c r="BG192" s="424"/>
      <c r="BH192" s="424"/>
      <c r="BI192" s="424"/>
      <c r="BJ192" s="424"/>
      <c r="BK192" s="424"/>
      <c r="BL192" s="424"/>
      <c r="BM192" s="424"/>
      <c r="BN192" s="424"/>
      <c r="BO192" s="424"/>
      <c r="BP192" s="424"/>
      <c r="BQ192" s="424"/>
      <c r="BR192" s="424"/>
      <c r="BS192" s="424"/>
      <c r="BT192" s="425"/>
      <c r="BU192" s="423">
        <v>2.3</v>
      </c>
      <c r="BV192" s="424"/>
      <c r="BW192" s="424"/>
      <c r="BX192" s="424"/>
      <c r="BY192" s="424"/>
      <c r="BZ192" s="424"/>
      <c r="CA192" s="424"/>
      <c r="CB192" s="424"/>
      <c r="CC192" s="424"/>
      <c r="CD192" s="424"/>
      <c r="CE192" s="424"/>
      <c r="CF192" s="424"/>
      <c r="CG192" s="424"/>
      <c r="CH192" s="424"/>
      <c r="CI192" s="424"/>
      <c r="CJ192" s="424"/>
      <c r="CK192" s="424"/>
      <c r="CL192" s="424"/>
      <c r="CM192" s="424"/>
      <c r="CN192" s="425"/>
      <c r="CO192" s="417" t="s">
        <v>299</v>
      </c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8"/>
      <c r="DA192" s="418"/>
      <c r="DB192" s="418"/>
      <c r="DC192" s="418"/>
      <c r="DD192" s="419"/>
    </row>
    <row r="193" spans="1:108" s="144" customFormat="1" ht="18.6" customHeight="1">
      <c r="A193" s="91" t="s">
        <v>490</v>
      </c>
      <c r="B193" s="429" t="s">
        <v>491</v>
      </c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M193" s="430"/>
      <c r="AN193" s="430"/>
      <c r="AO193" s="430"/>
      <c r="AP193" s="430"/>
      <c r="AQ193" s="430"/>
      <c r="AR193" s="430"/>
      <c r="AS193" s="430"/>
      <c r="AT193" s="430"/>
      <c r="AU193" s="430"/>
      <c r="AV193" s="430"/>
      <c r="AW193" s="430"/>
      <c r="AX193" s="430"/>
      <c r="AY193" s="430"/>
      <c r="AZ193" s="431"/>
      <c r="BA193" s="423">
        <v>1.53</v>
      </c>
      <c r="BB193" s="424"/>
      <c r="BC193" s="424"/>
      <c r="BD193" s="424"/>
      <c r="BE193" s="424"/>
      <c r="BF193" s="424"/>
      <c r="BG193" s="424"/>
      <c r="BH193" s="424"/>
      <c r="BI193" s="424"/>
      <c r="BJ193" s="424"/>
      <c r="BK193" s="424"/>
      <c r="BL193" s="424"/>
      <c r="BM193" s="424"/>
      <c r="BN193" s="424"/>
      <c r="BO193" s="424"/>
      <c r="BP193" s="424"/>
      <c r="BQ193" s="424"/>
      <c r="BR193" s="424"/>
      <c r="BS193" s="424"/>
      <c r="BT193" s="425"/>
      <c r="BU193" s="423">
        <v>1.53</v>
      </c>
      <c r="BV193" s="424"/>
      <c r="BW193" s="424"/>
      <c r="BX193" s="424"/>
      <c r="BY193" s="424"/>
      <c r="BZ193" s="424"/>
      <c r="CA193" s="424"/>
      <c r="CB193" s="424"/>
      <c r="CC193" s="424"/>
      <c r="CD193" s="424"/>
      <c r="CE193" s="424"/>
      <c r="CF193" s="424"/>
      <c r="CG193" s="424"/>
      <c r="CH193" s="424"/>
      <c r="CI193" s="424"/>
      <c r="CJ193" s="424"/>
      <c r="CK193" s="424"/>
      <c r="CL193" s="424"/>
      <c r="CM193" s="424"/>
      <c r="CN193" s="425"/>
      <c r="CO193" s="417" t="s">
        <v>299</v>
      </c>
      <c r="CP193" s="418"/>
      <c r="CQ193" s="418"/>
      <c r="CR193" s="418"/>
      <c r="CS193" s="418"/>
      <c r="CT193" s="418"/>
      <c r="CU193" s="418"/>
      <c r="CV193" s="418"/>
      <c r="CW193" s="418"/>
      <c r="CX193" s="418"/>
      <c r="CY193" s="418"/>
      <c r="CZ193" s="418"/>
      <c r="DA193" s="418"/>
      <c r="DB193" s="418"/>
      <c r="DC193" s="418"/>
      <c r="DD193" s="419"/>
    </row>
    <row r="194" spans="1:108" s="144" customFormat="1" ht="18.6" customHeight="1">
      <c r="A194" s="145" t="s">
        <v>492</v>
      </c>
      <c r="B194" s="429" t="s">
        <v>493</v>
      </c>
      <c r="C194" s="430"/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  <c r="AM194" s="430"/>
      <c r="AN194" s="430"/>
      <c r="AO194" s="430"/>
      <c r="AP194" s="430"/>
      <c r="AQ194" s="430"/>
      <c r="AR194" s="430"/>
      <c r="AS194" s="430"/>
      <c r="AT194" s="430"/>
      <c r="AU194" s="430"/>
      <c r="AV194" s="430"/>
      <c r="AW194" s="430"/>
      <c r="AX194" s="430"/>
      <c r="AY194" s="430"/>
      <c r="AZ194" s="431"/>
      <c r="BA194" s="417">
        <v>7.26</v>
      </c>
      <c r="BB194" s="418"/>
      <c r="BC194" s="418"/>
      <c r="BD194" s="418"/>
      <c r="BE194" s="418"/>
      <c r="BF194" s="418"/>
      <c r="BG194" s="418"/>
      <c r="BH194" s="418"/>
      <c r="BI194" s="418"/>
      <c r="BJ194" s="418"/>
      <c r="BK194" s="418"/>
      <c r="BL194" s="418"/>
      <c r="BM194" s="418"/>
      <c r="BN194" s="418"/>
      <c r="BO194" s="418"/>
      <c r="BP194" s="418"/>
      <c r="BQ194" s="418"/>
      <c r="BR194" s="418"/>
      <c r="BS194" s="418"/>
      <c r="BT194" s="419"/>
      <c r="BU194" s="417">
        <v>7.26</v>
      </c>
      <c r="BV194" s="418"/>
      <c r="BW194" s="418"/>
      <c r="BX194" s="418"/>
      <c r="BY194" s="418"/>
      <c r="BZ194" s="418"/>
      <c r="CA194" s="418"/>
      <c r="CB194" s="418"/>
      <c r="CC194" s="418"/>
      <c r="CD194" s="418"/>
      <c r="CE194" s="418"/>
      <c r="CF194" s="418"/>
      <c r="CG194" s="418"/>
      <c r="CH194" s="418"/>
      <c r="CI194" s="418"/>
      <c r="CJ194" s="418"/>
      <c r="CK194" s="418"/>
      <c r="CL194" s="418"/>
      <c r="CM194" s="418"/>
      <c r="CN194" s="419"/>
      <c r="CO194" s="417" t="s">
        <v>299</v>
      </c>
      <c r="CP194" s="418"/>
      <c r="CQ194" s="418"/>
      <c r="CR194" s="418"/>
      <c r="CS194" s="418"/>
      <c r="CT194" s="418"/>
      <c r="CU194" s="418"/>
      <c r="CV194" s="418"/>
      <c r="CW194" s="418"/>
      <c r="CX194" s="418"/>
      <c r="CY194" s="418"/>
      <c r="CZ194" s="418"/>
      <c r="DA194" s="418"/>
      <c r="DB194" s="418"/>
      <c r="DC194" s="418"/>
      <c r="DD194" s="419"/>
    </row>
    <row r="195" spans="1:108" s="144" customFormat="1" ht="17.45" customHeight="1">
      <c r="A195" s="145" t="s">
        <v>494</v>
      </c>
      <c r="B195" s="429" t="s">
        <v>495</v>
      </c>
      <c r="C195" s="430"/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0"/>
      <c r="AC195" s="430"/>
      <c r="AD195" s="430"/>
      <c r="AE195" s="430"/>
      <c r="AF195" s="430"/>
      <c r="AG195" s="430"/>
      <c r="AH195" s="430"/>
      <c r="AI195" s="430"/>
      <c r="AJ195" s="430"/>
      <c r="AK195" s="430"/>
      <c r="AL195" s="430"/>
      <c r="AM195" s="430"/>
      <c r="AN195" s="430"/>
      <c r="AO195" s="430"/>
      <c r="AP195" s="430"/>
      <c r="AQ195" s="430"/>
      <c r="AR195" s="430"/>
      <c r="AS195" s="430"/>
      <c r="AT195" s="430"/>
      <c r="AU195" s="430"/>
      <c r="AV195" s="430"/>
      <c r="AW195" s="430"/>
      <c r="AX195" s="430"/>
      <c r="AY195" s="430"/>
      <c r="AZ195" s="431"/>
      <c r="BA195" s="417">
        <v>4.6</v>
      </c>
      <c r="BB195" s="418"/>
      <c r="BC195" s="418"/>
      <c r="BD195" s="418"/>
      <c r="BE195" s="418"/>
      <c r="BF195" s="418"/>
      <c r="BG195" s="418"/>
      <c r="BH195" s="418"/>
      <c r="BI195" s="418"/>
      <c r="BJ195" s="418"/>
      <c r="BK195" s="418"/>
      <c r="BL195" s="418"/>
      <c r="BM195" s="418"/>
      <c r="BN195" s="418"/>
      <c r="BO195" s="418"/>
      <c r="BP195" s="418"/>
      <c r="BQ195" s="418"/>
      <c r="BR195" s="418"/>
      <c r="BS195" s="418"/>
      <c r="BT195" s="419"/>
      <c r="BU195" s="417">
        <v>4.6</v>
      </c>
      <c r="BV195" s="418"/>
      <c r="BW195" s="418"/>
      <c r="BX195" s="418"/>
      <c r="BY195" s="418"/>
      <c r="BZ195" s="418"/>
      <c r="CA195" s="418"/>
      <c r="CB195" s="418"/>
      <c r="CC195" s="418"/>
      <c r="CD195" s="418"/>
      <c r="CE195" s="418"/>
      <c r="CF195" s="418"/>
      <c r="CG195" s="418"/>
      <c r="CH195" s="418"/>
      <c r="CI195" s="418"/>
      <c r="CJ195" s="418"/>
      <c r="CK195" s="418"/>
      <c r="CL195" s="418"/>
      <c r="CM195" s="418"/>
      <c r="CN195" s="419"/>
      <c r="CO195" s="417" t="s">
        <v>299</v>
      </c>
      <c r="CP195" s="418"/>
      <c r="CQ195" s="418"/>
      <c r="CR195" s="418"/>
      <c r="CS195" s="418"/>
      <c r="CT195" s="418"/>
      <c r="CU195" s="418"/>
      <c r="CV195" s="418"/>
      <c r="CW195" s="418"/>
      <c r="CX195" s="418"/>
      <c r="CY195" s="418"/>
      <c r="CZ195" s="418"/>
      <c r="DA195" s="418"/>
      <c r="DB195" s="418"/>
      <c r="DC195" s="418"/>
      <c r="DD195" s="419"/>
    </row>
    <row r="196" spans="1:108" s="144" customFormat="1" ht="17.45" customHeight="1">
      <c r="A196" s="145" t="s">
        <v>496</v>
      </c>
      <c r="B196" s="429" t="s">
        <v>497</v>
      </c>
      <c r="C196" s="430"/>
      <c r="D196" s="430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  <c r="Q196" s="430"/>
      <c r="R196" s="430"/>
      <c r="S196" s="430"/>
      <c r="T196" s="430"/>
      <c r="U196" s="430"/>
      <c r="V196" s="430"/>
      <c r="W196" s="430"/>
      <c r="X196" s="430"/>
      <c r="Y196" s="430"/>
      <c r="Z196" s="430"/>
      <c r="AA196" s="430"/>
      <c r="AB196" s="430"/>
      <c r="AC196" s="430"/>
      <c r="AD196" s="430"/>
      <c r="AE196" s="430"/>
      <c r="AF196" s="430"/>
      <c r="AG196" s="430"/>
      <c r="AH196" s="430"/>
      <c r="AI196" s="430"/>
      <c r="AJ196" s="430"/>
      <c r="AK196" s="430"/>
      <c r="AL196" s="430"/>
      <c r="AM196" s="430"/>
      <c r="AN196" s="430"/>
      <c r="AO196" s="430"/>
      <c r="AP196" s="430"/>
      <c r="AQ196" s="430"/>
      <c r="AR196" s="430"/>
      <c r="AS196" s="430"/>
      <c r="AT196" s="430"/>
      <c r="AU196" s="430"/>
      <c r="AV196" s="430"/>
      <c r="AW196" s="430"/>
      <c r="AX196" s="430"/>
      <c r="AY196" s="430"/>
      <c r="AZ196" s="431"/>
      <c r="BA196" s="417">
        <v>5.18</v>
      </c>
      <c r="BB196" s="418"/>
      <c r="BC196" s="418"/>
      <c r="BD196" s="418"/>
      <c r="BE196" s="418"/>
      <c r="BF196" s="418"/>
      <c r="BG196" s="418"/>
      <c r="BH196" s="418"/>
      <c r="BI196" s="418"/>
      <c r="BJ196" s="418"/>
      <c r="BK196" s="418"/>
      <c r="BL196" s="418"/>
      <c r="BM196" s="418"/>
      <c r="BN196" s="418"/>
      <c r="BO196" s="418"/>
      <c r="BP196" s="418"/>
      <c r="BQ196" s="418"/>
      <c r="BR196" s="418"/>
      <c r="BS196" s="418"/>
      <c r="BT196" s="419"/>
      <c r="BU196" s="417">
        <v>5.18</v>
      </c>
      <c r="BV196" s="418"/>
      <c r="BW196" s="418"/>
      <c r="BX196" s="418"/>
      <c r="BY196" s="418"/>
      <c r="BZ196" s="418"/>
      <c r="CA196" s="418"/>
      <c r="CB196" s="418"/>
      <c r="CC196" s="418"/>
      <c r="CD196" s="418"/>
      <c r="CE196" s="418"/>
      <c r="CF196" s="418"/>
      <c r="CG196" s="418"/>
      <c r="CH196" s="418"/>
      <c r="CI196" s="418"/>
      <c r="CJ196" s="418"/>
      <c r="CK196" s="418"/>
      <c r="CL196" s="418"/>
      <c r="CM196" s="418"/>
      <c r="CN196" s="419"/>
      <c r="CO196" s="417" t="s">
        <v>299</v>
      </c>
      <c r="CP196" s="418"/>
      <c r="CQ196" s="418"/>
      <c r="CR196" s="418"/>
      <c r="CS196" s="418"/>
      <c r="CT196" s="418"/>
      <c r="CU196" s="418"/>
      <c r="CV196" s="418"/>
      <c r="CW196" s="418"/>
      <c r="CX196" s="418"/>
      <c r="CY196" s="418"/>
      <c r="CZ196" s="418"/>
      <c r="DA196" s="418"/>
      <c r="DB196" s="418"/>
      <c r="DC196" s="418"/>
      <c r="DD196" s="419"/>
    </row>
    <row r="197" spans="1:108" s="144" customFormat="1" ht="17.45" customHeight="1">
      <c r="A197" s="145" t="s">
        <v>498</v>
      </c>
      <c r="B197" s="429" t="s">
        <v>499</v>
      </c>
      <c r="C197" s="430"/>
      <c r="D197" s="430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  <c r="Q197" s="430"/>
      <c r="R197" s="430"/>
      <c r="S197" s="430"/>
      <c r="T197" s="430"/>
      <c r="U197" s="430"/>
      <c r="V197" s="430"/>
      <c r="W197" s="430"/>
      <c r="X197" s="430"/>
      <c r="Y197" s="430"/>
      <c r="Z197" s="430"/>
      <c r="AA197" s="430"/>
      <c r="AB197" s="430"/>
      <c r="AC197" s="430"/>
      <c r="AD197" s="430"/>
      <c r="AE197" s="430"/>
      <c r="AF197" s="430"/>
      <c r="AG197" s="430"/>
      <c r="AH197" s="430"/>
      <c r="AI197" s="430"/>
      <c r="AJ197" s="430"/>
      <c r="AK197" s="430"/>
      <c r="AL197" s="430"/>
      <c r="AM197" s="430"/>
      <c r="AN197" s="430"/>
      <c r="AO197" s="430"/>
      <c r="AP197" s="430"/>
      <c r="AQ197" s="430"/>
      <c r="AR197" s="430"/>
      <c r="AS197" s="430"/>
      <c r="AT197" s="430"/>
      <c r="AU197" s="430"/>
      <c r="AV197" s="430"/>
      <c r="AW197" s="430"/>
      <c r="AX197" s="430"/>
      <c r="AY197" s="430"/>
      <c r="AZ197" s="431"/>
      <c r="BA197" s="417">
        <v>5.92</v>
      </c>
      <c r="BB197" s="418"/>
      <c r="BC197" s="418"/>
      <c r="BD197" s="418"/>
      <c r="BE197" s="418"/>
      <c r="BF197" s="418"/>
      <c r="BG197" s="418"/>
      <c r="BH197" s="418"/>
      <c r="BI197" s="418"/>
      <c r="BJ197" s="418"/>
      <c r="BK197" s="418"/>
      <c r="BL197" s="418"/>
      <c r="BM197" s="418"/>
      <c r="BN197" s="418"/>
      <c r="BO197" s="418"/>
      <c r="BP197" s="418"/>
      <c r="BQ197" s="418"/>
      <c r="BR197" s="418"/>
      <c r="BS197" s="418"/>
      <c r="BT197" s="419"/>
      <c r="BU197" s="417">
        <v>5.92</v>
      </c>
      <c r="BV197" s="418"/>
      <c r="BW197" s="418"/>
      <c r="BX197" s="418"/>
      <c r="BY197" s="418"/>
      <c r="BZ197" s="418"/>
      <c r="CA197" s="418"/>
      <c r="CB197" s="418"/>
      <c r="CC197" s="418"/>
      <c r="CD197" s="418"/>
      <c r="CE197" s="418"/>
      <c r="CF197" s="418"/>
      <c r="CG197" s="418"/>
      <c r="CH197" s="418"/>
      <c r="CI197" s="418"/>
      <c r="CJ197" s="418"/>
      <c r="CK197" s="418"/>
      <c r="CL197" s="418"/>
      <c r="CM197" s="418"/>
      <c r="CN197" s="419"/>
      <c r="CO197" s="417" t="s">
        <v>299</v>
      </c>
      <c r="CP197" s="418"/>
      <c r="CQ197" s="418"/>
      <c r="CR197" s="418"/>
      <c r="CS197" s="418"/>
      <c r="CT197" s="418"/>
      <c r="CU197" s="418"/>
      <c r="CV197" s="418"/>
      <c r="CW197" s="418"/>
      <c r="CX197" s="418"/>
      <c r="CY197" s="418"/>
      <c r="CZ197" s="418"/>
      <c r="DA197" s="418"/>
      <c r="DB197" s="418"/>
      <c r="DC197" s="418"/>
      <c r="DD197" s="419"/>
    </row>
    <row r="198" spans="1:108" s="144" customFormat="1" ht="17.45" customHeight="1">
      <c r="A198" s="146" t="s">
        <v>500</v>
      </c>
      <c r="B198" s="429" t="s">
        <v>501</v>
      </c>
      <c r="C198" s="430"/>
      <c r="D198" s="430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430"/>
      <c r="AE198" s="430"/>
      <c r="AF198" s="430"/>
      <c r="AG198" s="430"/>
      <c r="AH198" s="430"/>
      <c r="AI198" s="430"/>
      <c r="AJ198" s="430"/>
      <c r="AK198" s="430"/>
      <c r="AL198" s="430"/>
      <c r="AM198" s="430"/>
      <c r="AN198" s="430"/>
      <c r="AO198" s="430"/>
      <c r="AP198" s="430"/>
      <c r="AQ198" s="430"/>
      <c r="AR198" s="430"/>
      <c r="AS198" s="430"/>
      <c r="AT198" s="430"/>
      <c r="AU198" s="430"/>
      <c r="AV198" s="430"/>
      <c r="AW198" s="430"/>
      <c r="AX198" s="430"/>
      <c r="AY198" s="430"/>
      <c r="AZ198" s="431"/>
      <c r="BA198" s="417">
        <v>40.98</v>
      </c>
      <c r="BB198" s="418"/>
      <c r="BC198" s="418"/>
      <c r="BD198" s="418"/>
      <c r="BE198" s="418"/>
      <c r="BF198" s="418"/>
      <c r="BG198" s="418"/>
      <c r="BH198" s="418"/>
      <c r="BI198" s="418"/>
      <c r="BJ198" s="418"/>
      <c r="BK198" s="418"/>
      <c r="BL198" s="418"/>
      <c r="BM198" s="418"/>
      <c r="BN198" s="418"/>
      <c r="BO198" s="418"/>
      <c r="BP198" s="418"/>
      <c r="BQ198" s="418"/>
      <c r="BR198" s="418"/>
      <c r="BS198" s="418"/>
      <c r="BT198" s="419"/>
      <c r="BU198" s="417">
        <v>40.98</v>
      </c>
      <c r="BV198" s="418"/>
      <c r="BW198" s="418"/>
      <c r="BX198" s="418"/>
      <c r="BY198" s="418"/>
      <c r="BZ198" s="418"/>
      <c r="CA198" s="418"/>
      <c r="CB198" s="418"/>
      <c r="CC198" s="418"/>
      <c r="CD198" s="418"/>
      <c r="CE198" s="418"/>
      <c r="CF198" s="418"/>
      <c r="CG198" s="418"/>
      <c r="CH198" s="418"/>
      <c r="CI198" s="418"/>
      <c r="CJ198" s="418"/>
      <c r="CK198" s="418"/>
      <c r="CL198" s="418"/>
      <c r="CM198" s="418"/>
      <c r="CN198" s="419"/>
      <c r="CO198" s="417" t="s">
        <v>299</v>
      </c>
      <c r="CP198" s="418"/>
      <c r="CQ198" s="418"/>
      <c r="CR198" s="418"/>
      <c r="CS198" s="418"/>
      <c r="CT198" s="418"/>
      <c r="CU198" s="418"/>
      <c r="CV198" s="418"/>
      <c r="CW198" s="418"/>
      <c r="CX198" s="418"/>
      <c r="CY198" s="418"/>
      <c r="CZ198" s="418"/>
      <c r="DA198" s="418"/>
      <c r="DB198" s="418"/>
      <c r="DC198" s="418"/>
      <c r="DD198" s="419"/>
    </row>
    <row r="199" spans="1:108" s="144" customFormat="1" ht="17.45" customHeight="1">
      <c r="A199" s="145" t="s">
        <v>502</v>
      </c>
      <c r="B199" s="429" t="s">
        <v>503</v>
      </c>
      <c r="C199" s="430"/>
      <c r="D199" s="430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  <c r="AM199" s="430"/>
      <c r="AN199" s="430"/>
      <c r="AO199" s="430"/>
      <c r="AP199" s="430"/>
      <c r="AQ199" s="430"/>
      <c r="AR199" s="430"/>
      <c r="AS199" s="430"/>
      <c r="AT199" s="430"/>
      <c r="AU199" s="430"/>
      <c r="AV199" s="430"/>
      <c r="AW199" s="430"/>
      <c r="AX199" s="430"/>
      <c r="AY199" s="430"/>
      <c r="AZ199" s="431"/>
      <c r="BA199" s="417">
        <v>3.29</v>
      </c>
      <c r="BB199" s="418"/>
      <c r="BC199" s="418"/>
      <c r="BD199" s="418"/>
      <c r="BE199" s="418"/>
      <c r="BF199" s="418"/>
      <c r="BG199" s="418"/>
      <c r="BH199" s="418"/>
      <c r="BI199" s="418"/>
      <c r="BJ199" s="418"/>
      <c r="BK199" s="418"/>
      <c r="BL199" s="418"/>
      <c r="BM199" s="418"/>
      <c r="BN199" s="418"/>
      <c r="BO199" s="418"/>
      <c r="BP199" s="418"/>
      <c r="BQ199" s="418"/>
      <c r="BR199" s="418"/>
      <c r="BS199" s="418"/>
      <c r="BT199" s="419"/>
      <c r="BU199" s="417">
        <v>3.29</v>
      </c>
      <c r="BV199" s="418"/>
      <c r="BW199" s="418"/>
      <c r="BX199" s="418"/>
      <c r="BY199" s="418"/>
      <c r="BZ199" s="418"/>
      <c r="CA199" s="418"/>
      <c r="CB199" s="418"/>
      <c r="CC199" s="418"/>
      <c r="CD199" s="418"/>
      <c r="CE199" s="418"/>
      <c r="CF199" s="418"/>
      <c r="CG199" s="418"/>
      <c r="CH199" s="418"/>
      <c r="CI199" s="418"/>
      <c r="CJ199" s="418"/>
      <c r="CK199" s="418"/>
      <c r="CL199" s="418"/>
      <c r="CM199" s="418"/>
      <c r="CN199" s="419"/>
      <c r="CO199" s="417" t="s">
        <v>299</v>
      </c>
      <c r="CP199" s="418"/>
      <c r="CQ199" s="418"/>
      <c r="CR199" s="418"/>
      <c r="CS199" s="418"/>
      <c r="CT199" s="418"/>
      <c r="CU199" s="418"/>
      <c r="CV199" s="418"/>
      <c r="CW199" s="418"/>
      <c r="CX199" s="418"/>
      <c r="CY199" s="418"/>
      <c r="CZ199" s="418"/>
      <c r="DA199" s="418"/>
      <c r="DB199" s="418"/>
      <c r="DC199" s="418"/>
      <c r="DD199" s="419"/>
    </row>
    <row r="200" spans="1:108" s="144" customFormat="1" ht="17.45" customHeight="1">
      <c r="A200" s="145" t="s">
        <v>504</v>
      </c>
      <c r="B200" s="429" t="s">
        <v>505</v>
      </c>
      <c r="C200" s="430"/>
      <c r="D200" s="430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  <c r="AA200" s="430"/>
      <c r="AB200" s="430"/>
      <c r="AC200" s="430"/>
      <c r="AD200" s="430"/>
      <c r="AE200" s="430"/>
      <c r="AF200" s="430"/>
      <c r="AG200" s="430"/>
      <c r="AH200" s="430"/>
      <c r="AI200" s="430"/>
      <c r="AJ200" s="430"/>
      <c r="AK200" s="430"/>
      <c r="AL200" s="430"/>
      <c r="AM200" s="430"/>
      <c r="AN200" s="430"/>
      <c r="AO200" s="430"/>
      <c r="AP200" s="430"/>
      <c r="AQ200" s="430"/>
      <c r="AR200" s="430"/>
      <c r="AS200" s="430"/>
      <c r="AT200" s="430"/>
      <c r="AU200" s="430"/>
      <c r="AV200" s="430"/>
      <c r="AW200" s="430"/>
      <c r="AX200" s="430"/>
      <c r="AY200" s="430"/>
      <c r="AZ200" s="431"/>
      <c r="BA200" s="417">
        <v>1.11</v>
      </c>
      <c r="BB200" s="418"/>
      <c r="BC200" s="418"/>
      <c r="BD200" s="418"/>
      <c r="BE200" s="418"/>
      <c r="BF200" s="418"/>
      <c r="BG200" s="418"/>
      <c r="BH200" s="418"/>
      <c r="BI200" s="418"/>
      <c r="BJ200" s="418"/>
      <c r="BK200" s="418"/>
      <c r="BL200" s="418"/>
      <c r="BM200" s="418"/>
      <c r="BN200" s="418"/>
      <c r="BO200" s="418"/>
      <c r="BP200" s="418"/>
      <c r="BQ200" s="418"/>
      <c r="BR200" s="418"/>
      <c r="BS200" s="418"/>
      <c r="BT200" s="419"/>
      <c r="BU200" s="417">
        <v>1.11</v>
      </c>
      <c r="BV200" s="418"/>
      <c r="BW200" s="418"/>
      <c r="BX200" s="418"/>
      <c r="BY200" s="418"/>
      <c r="BZ200" s="418"/>
      <c r="CA200" s="418"/>
      <c r="CB200" s="418"/>
      <c r="CC200" s="418"/>
      <c r="CD200" s="418"/>
      <c r="CE200" s="418"/>
      <c r="CF200" s="418"/>
      <c r="CG200" s="418"/>
      <c r="CH200" s="418"/>
      <c r="CI200" s="418"/>
      <c r="CJ200" s="418"/>
      <c r="CK200" s="418"/>
      <c r="CL200" s="418"/>
      <c r="CM200" s="418"/>
      <c r="CN200" s="419"/>
      <c r="CO200" s="417" t="s">
        <v>299</v>
      </c>
      <c r="CP200" s="418"/>
      <c r="CQ200" s="418"/>
      <c r="CR200" s="418"/>
      <c r="CS200" s="418"/>
      <c r="CT200" s="418"/>
      <c r="CU200" s="418"/>
      <c r="CV200" s="418"/>
      <c r="CW200" s="418"/>
      <c r="CX200" s="418"/>
      <c r="CY200" s="418"/>
      <c r="CZ200" s="418"/>
      <c r="DA200" s="418"/>
      <c r="DB200" s="418"/>
      <c r="DC200" s="418"/>
      <c r="DD200" s="419"/>
    </row>
    <row r="201" spans="1:108" s="144" customFormat="1" ht="17.45" customHeight="1">
      <c r="A201" s="145" t="s">
        <v>506</v>
      </c>
      <c r="B201" s="429" t="s">
        <v>507</v>
      </c>
      <c r="C201" s="430"/>
      <c r="D201" s="430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0"/>
      <c r="AC201" s="430"/>
      <c r="AD201" s="430"/>
      <c r="AE201" s="430"/>
      <c r="AF201" s="430"/>
      <c r="AG201" s="430"/>
      <c r="AH201" s="430"/>
      <c r="AI201" s="430"/>
      <c r="AJ201" s="430"/>
      <c r="AK201" s="430"/>
      <c r="AL201" s="430"/>
      <c r="AM201" s="430"/>
      <c r="AN201" s="430"/>
      <c r="AO201" s="430"/>
      <c r="AP201" s="430"/>
      <c r="AQ201" s="430"/>
      <c r="AR201" s="430"/>
      <c r="AS201" s="430"/>
      <c r="AT201" s="430"/>
      <c r="AU201" s="430"/>
      <c r="AV201" s="430"/>
      <c r="AW201" s="430"/>
      <c r="AX201" s="430"/>
      <c r="AY201" s="430"/>
      <c r="AZ201" s="431"/>
      <c r="BA201" s="417">
        <v>2.51</v>
      </c>
      <c r="BB201" s="418"/>
      <c r="BC201" s="418"/>
      <c r="BD201" s="418"/>
      <c r="BE201" s="418"/>
      <c r="BF201" s="418"/>
      <c r="BG201" s="418"/>
      <c r="BH201" s="418"/>
      <c r="BI201" s="418"/>
      <c r="BJ201" s="418"/>
      <c r="BK201" s="418"/>
      <c r="BL201" s="418"/>
      <c r="BM201" s="418"/>
      <c r="BN201" s="418"/>
      <c r="BO201" s="418"/>
      <c r="BP201" s="418"/>
      <c r="BQ201" s="418"/>
      <c r="BR201" s="418"/>
      <c r="BS201" s="418"/>
      <c r="BT201" s="419"/>
      <c r="BU201" s="417">
        <v>2.51</v>
      </c>
      <c r="BV201" s="418"/>
      <c r="BW201" s="418"/>
      <c r="BX201" s="418"/>
      <c r="BY201" s="418"/>
      <c r="BZ201" s="418"/>
      <c r="CA201" s="418"/>
      <c r="CB201" s="418"/>
      <c r="CC201" s="418"/>
      <c r="CD201" s="418"/>
      <c r="CE201" s="418"/>
      <c r="CF201" s="418"/>
      <c r="CG201" s="418"/>
      <c r="CH201" s="418"/>
      <c r="CI201" s="418"/>
      <c r="CJ201" s="418"/>
      <c r="CK201" s="418"/>
      <c r="CL201" s="418"/>
      <c r="CM201" s="418"/>
      <c r="CN201" s="419"/>
      <c r="CO201" s="417" t="s">
        <v>299</v>
      </c>
      <c r="CP201" s="418"/>
      <c r="CQ201" s="418"/>
      <c r="CR201" s="418"/>
      <c r="CS201" s="418"/>
      <c r="CT201" s="418"/>
      <c r="CU201" s="418"/>
      <c r="CV201" s="418"/>
      <c r="CW201" s="418"/>
      <c r="CX201" s="418"/>
      <c r="CY201" s="418"/>
      <c r="CZ201" s="418"/>
      <c r="DA201" s="418"/>
      <c r="DB201" s="418"/>
      <c r="DC201" s="418"/>
      <c r="DD201" s="419"/>
    </row>
    <row r="202" spans="1:108" s="144" customFormat="1" ht="17.45" customHeight="1">
      <c r="A202" s="145" t="s">
        <v>508</v>
      </c>
      <c r="B202" s="429" t="s">
        <v>509</v>
      </c>
      <c r="C202" s="430"/>
      <c r="D202" s="430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/>
      <c r="AL202" s="430"/>
      <c r="AM202" s="430"/>
      <c r="AN202" s="430"/>
      <c r="AO202" s="430"/>
      <c r="AP202" s="430"/>
      <c r="AQ202" s="430"/>
      <c r="AR202" s="430"/>
      <c r="AS202" s="430"/>
      <c r="AT202" s="430"/>
      <c r="AU202" s="430"/>
      <c r="AV202" s="430"/>
      <c r="AW202" s="430"/>
      <c r="AX202" s="430"/>
      <c r="AY202" s="430"/>
      <c r="AZ202" s="431"/>
      <c r="BA202" s="417">
        <v>2.94</v>
      </c>
      <c r="BB202" s="418"/>
      <c r="BC202" s="418"/>
      <c r="BD202" s="418"/>
      <c r="BE202" s="418"/>
      <c r="BF202" s="418"/>
      <c r="BG202" s="418"/>
      <c r="BH202" s="418"/>
      <c r="BI202" s="418"/>
      <c r="BJ202" s="418"/>
      <c r="BK202" s="418"/>
      <c r="BL202" s="418"/>
      <c r="BM202" s="418"/>
      <c r="BN202" s="418"/>
      <c r="BO202" s="418"/>
      <c r="BP202" s="418"/>
      <c r="BQ202" s="418"/>
      <c r="BR202" s="418"/>
      <c r="BS202" s="418"/>
      <c r="BT202" s="419"/>
      <c r="BU202" s="417">
        <v>2.94</v>
      </c>
      <c r="BV202" s="418"/>
      <c r="BW202" s="418"/>
      <c r="BX202" s="418"/>
      <c r="BY202" s="418"/>
      <c r="BZ202" s="418"/>
      <c r="CA202" s="418"/>
      <c r="CB202" s="418"/>
      <c r="CC202" s="418"/>
      <c r="CD202" s="418"/>
      <c r="CE202" s="418"/>
      <c r="CF202" s="418"/>
      <c r="CG202" s="418"/>
      <c r="CH202" s="418"/>
      <c r="CI202" s="418"/>
      <c r="CJ202" s="418"/>
      <c r="CK202" s="418"/>
      <c r="CL202" s="418"/>
      <c r="CM202" s="418"/>
      <c r="CN202" s="419"/>
      <c r="CO202" s="417" t="s">
        <v>299</v>
      </c>
      <c r="CP202" s="418"/>
      <c r="CQ202" s="418"/>
      <c r="CR202" s="418"/>
      <c r="CS202" s="418"/>
      <c r="CT202" s="418"/>
      <c r="CU202" s="418"/>
      <c r="CV202" s="418"/>
      <c r="CW202" s="418"/>
      <c r="CX202" s="418"/>
      <c r="CY202" s="418"/>
      <c r="CZ202" s="418"/>
      <c r="DA202" s="418"/>
      <c r="DB202" s="418"/>
      <c r="DC202" s="418"/>
      <c r="DD202" s="419"/>
    </row>
    <row r="203" spans="1:108" s="144" customFormat="1" ht="17.45" customHeight="1">
      <c r="A203" s="145" t="s">
        <v>510</v>
      </c>
      <c r="B203" s="429" t="s">
        <v>511</v>
      </c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/>
      <c r="AL203" s="430"/>
      <c r="AM203" s="430"/>
      <c r="AN203" s="430"/>
      <c r="AO203" s="430"/>
      <c r="AP203" s="430"/>
      <c r="AQ203" s="430"/>
      <c r="AR203" s="430"/>
      <c r="AS203" s="430"/>
      <c r="AT203" s="430"/>
      <c r="AU203" s="430"/>
      <c r="AV203" s="430"/>
      <c r="AW203" s="430"/>
      <c r="AX203" s="430"/>
      <c r="AY203" s="430"/>
      <c r="AZ203" s="431"/>
      <c r="BA203" s="417">
        <v>2.42</v>
      </c>
      <c r="BB203" s="418"/>
      <c r="BC203" s="418"/>
      <c r="BD203" s="418"/>
      <c r="BE203" s="418"/>
      <c r="BF203" s="418"/>
      <c r="BG203" s="418"/>
      <c r="BH203" s="418"/>
      <c r="BI203" s="418"/>
      <c r="BJ203" s="418"/>
      <c r="BK203" s="418"/>
      <c r="BL203" s="418"/>
      <c r="BM203" s="418"/>
      <c r="BN203" s="418"/>
      <c r="BO203" s="418"/>
      <c r="BP203" s="418"/>
      <c r="BQ203" s="418"/>
      <c r="BR203" s="418"/>
      <c r="BS203" s="418"/>
      <c r="BT203" s="419"/>
      <c r="BU203" s="417">
        <v>2.42</v>
      </c>
      <c r="BV203" s="418"/>
      <c r="BW203" s="418"/>
      <c r="BX203" s="418"/>
      <c r="BY203" s="418"/>
      <c r="BZ203" s="418"/>
      <c r="CA203" s="418"/>
      <c r="CB203" s="418"/>
      <c r="CC203" s="418"/>
      <c r="CD203" s="418"/>
      <c r="CE203" s="418"/>
      <c r="CF203" s="418"/>
      <c r="CG203" s="418"/>
      <c r="CH203" s="418"/>
      <c r="CI203" s="418"/>
      <c r="CJ203" s="418"/>
      <c r="CK203" s="418"/>
      <c r="CL203" s="418"/>
      <c r="CM203" s="418"/>
      <c r="CN203" s="419"/>
      <c r="CO203" s="417" t="s">
        <v>299</v>
      </c>
      <c r="CP203" s="418"/>
      <c r="CQ203" s="418"/>
      <c r="CR203" s="418"/>
      <c r="CS203" s="418"/>
      <c r="CT203" s="418"/>
      <c r="CU203" s="418"/>
      <c r="CV203" s="418"/>
      <c r="CW203" s="418"/>
      <c r="CX203" s="418"/>
      <c r="CY203" s="418"/>
      <c r="CZ203" s="418"/>
      <c r="DA203" s="418"/>
      <c r="DB203" s="418"/>
      <c r="DC203" s="418"/>
      <c r="DD203" s="419"/>
    </row>
    <row r="204" spans="1:108" s="144" customFormat="1" ht="17.45" customHeight="1">
      <c r="A204" s="145" t="s">
        <v>512</v>
      </c>
      <c r="B204" s="429" t="s">
        <v>513</v>
      </c>
      <c r="C204" s="430"/>
      <c r="D204" s="430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0"/>
      <c r="AC204" s="430"/>
      <c r="AD204" s="430"/>
      <c r="AE204" s="430"/>
      <c r="AF204" s="430"/>
      <c r="AG204" s="430"/>
      <c r="AH204" s="430"/>
      <c r="AI204" s="430"/>
      <c r="AJ204" s="430"/>
      <c r="AK204" s="430"/>
      <c r="AL204" s="430"/>
      <c r="AM204" s="430"/>
      <c r="AN204" s="430"/>
      <c r="AO204" s="430"/>
      <c r="AP204" s="430"/>
      <c r="AQ204" s="430"/>
      <c r="AR204" s="430"/>
      <c r="AS204" s="430"/>
      <c r="AT204" s="430"/>
      <c r="AU204" s="430"/>
      <c r="AV204" s="430"/>
      <c r="AW204" s="430"/>
      <c r="AX204" s="430"/>
      <c r="AY204" s="430"/>
      <c r="AZ204" s="431"/>
      <c r="BA204" s="417">
        <v>2.42</v>
      </c>
      <c r="BB204" s="418"/>
      <c r="BC204" s="418"/>
      <c r="BD204" s="418"/>
      <c r="BE204" s="418"/>
      <c r="BF204" s="418"/>
      <c r="BG204" s="418"/>
      <c r="BH204" s="418"/>
      <c r="BI204" s="418"/>
      <c r="BJ204" s="418"/>
      <c r="BK204" s="418"/>
      <c r="BL204" s="418"/>
      <c r="BM204" s="418"/>
      <c r="BN204" s="418"/>
      <c r="BO204" s="418"/>
      <c r="BP204" s="418"/>
      <c r="BQ204" s="418"/>
      <c r="BR204" s="418"/>
      <c r="BS204" s="418"/>
      <c r="BT204" s="419"/>
      <c r="BU204" s="417">
        <v>2.42</v>
      </c>
      <c r="BV204" s="418"/>
      <c r="BW204" s="418"/>
      <c r="BX204" s="418"/>
      <c r="BY204" s="418"/>
      <c r="BZ204" s="418"/>
      <c r="CA204" s="418"/>
      <c r="CB204" s="418"/>
      <c r="CC204" s="418"/>
      <c r="CD204" s="418"/>
      <c r="CE204" s="418"/>
      <c r="CF204" s="418"/>
      <c r="CG204" s="418"/>
      <c r="CH204" s="418"/>
      <c r="CI204" s="418"/>
      <c r="CJ204" s="418"/>
      <c r="CK204" s="418"/>
      <c r="CL204" s="418"/>
      <c r="CM204" s="418"/>
      <c r="CN204" s="419"/>
      <c r="CO204" s="417" t="s">
        <v>299</v>
      </c>
      <c r="CP204" s="418"/>
      <c r="CQ204" s="418"/>
      <c r="CR204" s="418"/>
      <c r="CS204" s="418"/>
      <c r="CT204" s="418"/>
      <c r="CU204" s="418"/>
      <c r="CV204" s="418"/>
      <c r="CW204" s="418"/>
      <c r="CX204" s="418"/>
      <c r="CY204" s="418"/>
      <c r="CZ204" s="418"/>
      <c r="DA204" s="418"/>
      <c r="DB204" s="418"/>
      <c r="DC204" s="418"/>
      <c r="DD204" s="419"/>
    </row>
    <row r="205" spans="1:108" s="144" customFormat="1" ht="17.45" customHeight="1">
      <c r="A205" s="145" t="s">
        <v>514</v>
      </c>
      <c r="B205" s="429" t="s">
        <v>515</v>
      </c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30"/>
      <c r="AB205" s="430"/>
      <c r="AC205" s="430"/>
      <c r="AD205" s="430"/>
      <c r="AE205" s="430"/>
      <c r="AF205" s="430"/>
      <c r="AG205" s="430"/>
      <c r="AH205" s="430"/>
      <c r="AI205" s="430"/>
      <c r="AJ205" s="430"/>
      <c r="AK205" s="430"/>
      <c r="AL205" s="430"/>
      <c r="AM205" s="430"/>
      <c r="AN205" s="430"/>
      <c r="AO205" s="430"/>
      <c r="AP205" s="430"/>
      <c r="AQ205" s="430"/>
      <c r="AR205" s="430"/>
      <c r="AS205" s="430"/>
      <c r="AT205" s="430"/>
      <c r="AU205" s="430"/>
      <c r="AV205" s="430"/>
      <c r="AW205" s="430"/>
      <c r="AX205" s="430"/>
      <c r="AY205" s="430"/>
      <c r="AZ205" s="431"/>
      <c r="BA205" s="417">
        <v>1.55</v>
      </c>
      <c r="BB205" s="418"/>
      <c r="BC205" s="418"/>
      <c r="BD205" s="418"/>
      <c r="BE205" s="418"/>
      <c r="BF205" s="418"/>
      <c r="BG205" s="418"/>
      <c r="BH205" s="418"/>
      <c r="BI205" s="418"/>
      <c r="BJ205" s="418"/>
      <c r="BK205" s="418"/>
      <c r="BL205" s="418"/>
      <c r="BM205" s="418"/>
      <c r="BN205" s="418"/>
      <c r="BO205" s="418"/>
      <c r="BP205" s="418"/>
      <c r="BQ205" s="418"/>
      <c r="BR205" s="418"/>
      <c r="BS205" s="418"/>
      <c r="BT205" s="419"/>
      <c r="BU205" s="417">
        <v>1.55</v>
      </c>
      <c r="BV205" s="418"/>
      <c r="BW205" s="418"/>
      <c r="BX205" s="418"/>
      <c r="BY205" s="418"/>
      <c r="BZ205" s="418"/>
      <c r="CA205" s="418"/>
      <c r="CB205" s="418"/>
      <c r="CC205" s="418"/>
      <c r="CD205" s="418"/>
      <c r="CE205" s="418"/>
      <c r="CF205" s="418"/>
      <c r="CG205" s="418"/>
      <c r="CH205" s="418"/>
      <c r="CI205" s="418"/>
      <c r="CJ205" s="418"/>
      <c r="CK205" s="418"/>
      <c r="CL205" s="418"/>
      <c r="CM205" s="418"/>
      <c r="CN205" s="419"/>
      <c r="CO205" s="417" t="s">
        <v>299</v>
      </c>
      <c r="CP205" s="418"/>
      <c r="CQ205" s="418"/>
      <c r="CR205" s="418"/>
      <c r="CS205" s="418"/>
      <c r="CT205" s="418"/>
      <c r="CU205" s="418"/>
      <c r="CV205" s="418"/>
      <c r="CW205" s="418"/>
      <c r="CX205" s="418"/>
      <c r="CY205" s="418"/>
      <c r="CZ205" s="418"/>
      <c r="DA205" s="418"/>
      <c r="DB205" s="418"/>
      <c r="DC205" s="418"/>
      <c r="DD205" s="419"/>
    </row>
    <row r="206" spans="1:108" s="144" customFormat="1" ht="17.45" customHeight="1">
      <c r="A206" s="145" t="s">
        <v>516</v>
      </c>
      <c r="B206" s="429" t="s">
        <v>517</v>
      </c>
      <c r="C206" s="430"/>
      <c r="D206" s="430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  <c r="AA206" s="430"/>
      <c r="AB206" s="430"/>
      <c r="AC206" s="430"/>
      <c r="AD206" s="430"/>
      <c r="AE206" s="430"/>
      <c r="AF206" s="430"/>
      <c r="AG206" s="430"/>
      <c r="AH206" s="430"/>
      <c r="AI206" s="430"/>
      <c r="AJ206" s="430"/>
      <c r="AK206" s="430"/>
      <c r="AL206" s="430"/>
      <c r="AM206" s="430"/>
      <c r="AN206" s="430"/>
      <c r="AO206" s="430"/>
      <c r="AP206" s="430"/>
      <c r="AQ206" s="430"/>
      <c r="AR206" s="430"/>
      <c r="AS206" s="430"/>
      <c r="AT206" s="430"/>
      <c r="AU206" s="430"/>
      <c r="AV206" s="430"/>
      <c r="AW206" s="430"/>
      <c r="AX206" s="430"/>
      <c r="AY206" s="430"/>
      <c r="AZ206" s="431"/>
      <c r="BA206" s="417">
        <v>2.95</v>
      </c>
      <c r="BB206" s="418"/>
      <c r="BC206" s="418"/>
      <c r="BD206" s="418"/>
      <c r="BE206" s="418"/>
      <c r="BF206" s="418"/>
      <c r="BG206" s="418"/>
      <c r="BH206" s="418"/>
      <c r="BI206" s="418"/>
      <c r="BJ206" s="418"/>
      <c r="BK206" s="418"/>
      <c r="BL206" s="418"/>
      <c r="BM206" s="418"/>
      <c r="BN206" s="418"/>
      <c r="BO206" s="418"/>
      <c r="BP206" s="418"/>
      <c r="BQ206" s="418"/>
      <c r="BR206" s="418"/>
      <c r="BS206" s="418"/>
      <c r="BT206" s="419"/>
      <c r="BU206" s="417">
        <v>2.95</v>
      </c>
      <c r="BV206" s="418"/>
      <c r="BW206" s="418"/>
      <c r="BX206" s="418"/>
      <c r="BY206" s="418"/>
      <c r="BZ206" s="418"/>
      <c r="CA206" s="418"/>
      <c r="CB206" s="418"/>
      <c r="CC206" s="418"/>
      <c r="CD206" s="418"/>
      <c r="CE206" s="418"/>
      <c r="CF206" s="418"/>
      <c r="CG206" s="418"/>
      <c r="CH206" s="418"/>
      <c r="CI206" s="418"/>
      <c r="CJ206" s="418"/>
      <c r="CK206" s="418"/>
      <c r="CL206" s="418"/>
      <c r="CM206" s="418"/>
      <c r="CN206" s="419"/>
      <c r="CO206" s="417" t="s">
        <v>299</v>
      </c>
      <c r="CP206" s="418"/>
      <c r="CQ206" s="418"/>
      <c r="CR206" s="418"/>
      <c r="CS206" s="418"/>
      <c r="CT206" s="418"/>
      <c r="CU206" s="418"/>
      <c r="CV206" s="418"/>
      <c r="CW206" s="418"/>
      <c r="CX206" s="418"/>
      <c r="CY206" s="418"/>
      <c r="CZ206" s="418"/>
      <c r="DA206" s="418"/>
      <c r="DB206" s="418"/>
      <c r="DC206" s="418"/>
      <c r="DD206" s="419"/>
    </row>
    <row r="207" spans="1:108" s="144" customFormat="1" ht="17.45" customHeight="1">
      <c r="A207" s="145" t="s">
        <v>518</v>
      </c>
      <c r="B207" s="429" t="s">
        <v>519</v>
      </c>
      <c r="C207" s="430"/>
      <c r="D207" s="430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430"/>
      <c r="AE207" s="430"/>
      <c r="AF207" s="430"/>
      <c r="AG207" s="430"/>
      <c r="AH207" s="430"/>
      <c r="AI207" s="430"/>
      <c r="AJ207" s="430"/>
      <c r="AK207" s="430"/>
      <c r="AL207" s="430"/>
      <c r="AM207" s="430"/>
      <c r="AN207" s="430"/>
      <c r="AO207" s="430"/>
      <c r="AP207" s="430"/>
      <c r="AQ207" s="430"/>
      <c r="AR207" s="430"/>
      <c r="AS207" s="430"/>
      <c r="AT207" s="430"/>
      <c r="AU207" s="430"/>
      <c r="AV207" s="430"/>
      <c r="AW207" s="430"/>
      <c r="AX207" s="430"/>
      <c r="AY207" s="430"/>
      <c r="AZ207" s="431"/>
      <c r="BA207" s="417">
        <v>1.26</v>
      </c>
      <c r="BB207" s="418"/>
      <c r="BC207" s="418"/>
      <c r="BD207" s="418"/>
      <c r="BE207" s="418"/>
      <c r="BF207" s="418"/>
      <c r="BG207" s="418"/>
      <c r="BH207" s="418"/>
      <c r="BI207" s="418"/>
      <c r="BJ207" s="418"/>
      <c r="BK207" s="418"/>
      <c r="BL207" s="418"/>
      <c r="BM207" s="418"/>
      <c r="BN207" s="418"/>
      <c r="BO207" s="418"/>
      <c r="BP207" s="418"/>
      <c r="BQ207" s="418"/>
      <c r="BR207" s="418"/>
      <c r="BS207" s="418"/>
      <c r="BT207" s="419"/>
      <c r="BU207" s="417">
        <v>1.26</v>
      </c>
      <c r="BV207" s="418"/>
      <c r="BW207" s="418"/>
      <c r="BX207" s="418"/>
      <c r="BY207" s="418"/>
      <c r="BZ207" s="418"/>
      <c r="CA207" s="418"/>
      <c r="CB207" s="418"/>
      <c r="CC207" s="418"/>
      <c r="CD207" s="418"/>
      <c r="CE207" s="418"/>
      <c r="CF207" s="418"/>
      <c r="CG207" s="418"/>
      <c r="CH207" s="418"/>
      <c r="CI207" s="418"/>
      <c r="CJ207" s="418"/>
      <c r="CK207" s="418"/>
      <c r="CL207" s="418"/>
      <c r="CM207" s="418"/>
      <c r="CN207" s="419"/>
      <c r="CO207" s="417" t="s">
        <v>299</v>
      </c>
      <c r="CP207" s="418"/>
      <c r="CQ207" s="418"/>
      <c r="CR207" s="418"/>
      <c r="CS207" s="418"/>
      <c r="CT207" s="418"/>
      <c r="CU207" s="418"/>
      <c r="CV207" s="418"/>
      <c r="CW207" s="418"/>
      <c r="CX207" s="418"/>
      <c r="CY207" s="418"/>
      <c r="CZ207" s="418"/>
      <c r="DA207" s="418"/>
      <c r="DB207" s="418"/>
      <c r="DC207" s="418"/>
      <c r="DD207" s="419"/>
    </row>
    <row r="208" spans="1:108" s="144" customFormat="1" ht="17.45" customHeight="1">
      <c r="A208" s="145" t="s">
        <v>520</v>
      </c>
      <c r="B208" s="429" t="s">
        <v>521</v>
      </c>
      <c r="C208" s="430"/>
      <c r="D208" s="430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/>
      <c r="AL208" s="430"/>
      <c r="AM208" s="430"/>
      <c r="AN208" s="430"/>
      <c r="AO208" s="430"/>
      <c r="AP208" s="430"/>
      <c r="AQ208" s="430"/>
      <c r="AR208" s="430"/>
      <c r="AS208" s="430"/>
      <c r="AT208" s="430"/>
      <c r="AU208" s="430"/>
      <c r="AV208" s="430"/>
      <c r="AW208" s="430"/>
      <c r="AX208" s="430"/>
      <c r="AY208" s="430"/>
      <c r="AZ208" s="431"/>
      <c r="BA208" s="417">
        <v>3.85</v>
      </c>
      <c r="BB208" s="418"/>
      <c r="BC208" s="418"/>
      <c r="BD208" s="418"/>
      <c r="BE208" s="418"/>
      <c r="BF208" s="418"/>
      <c r="BG208" s="418"/>
      <c r="BH208" s="418"/>
      <c r="BI208" s="418"/>
      <c r="BJ208" s="418"/>
      <c r="BK208" s="418"/>
      <c r="BL208" s="418"/>
      <c r="BM208" s="418"/>
      <c r="BN208" s="418"/>
      <c r="BO208" s="418"/>
      <c r="BP208" s="418"/>
      <c r="BQ208" s="418"/>
      <c r="BR208" s="418"/>
      <c r="BS208" s="418"/>
      <c r="BT208" s="419"/>
      <c r="BU208" s="417">
        <v>3.85</v>
      </c>
      <c r="BV208" s="418"/>
      <c r="BW208" s="418"/>
      <c r="BX208" s="418"/>
      <c r="BY208" s="418"/>
      <c r="BZ208" s="418"/>
      <c r="CA208" s="418"/>
      <c r="CB208" s="418"/>
      <c r="CC208" s="418"/>
      <c r="CD208" s="418"/>
      <c r="CE208" s="418"/>
      <c r="CF208" s="418"/>
      <c r="CG208" s="418"/>
      <c r="CH208" s="418"/>
      <c r="CI208" s="418"/>
      <c r="CJ208" s="418"/>
      <c r="CK208" s="418"/>
      <c r="CL208" s="418"/>
      <c r="CM208" s="418"/>
      <c r="CN208" s="419"/>
      <c r="CO208" s="417" t="s">
        <v>299</v>
      </c>
      <c r="CP208" s="418"/>
      <c r="CQ208" s="418"/>
      <c r="CR208" s="418"/>
      <c r="CS208" s="418"/>
      <c r="CT208" s="418"/>
      <c r="CU208" s="418"/>
      <c r="CV208" s="418"/>
      <c r="CW208" s="418"/>
      <c r="CX208" s="418"/>
      <c r="CY208" s="418"/>
      <c r="CZ208" s="418"/>
      <c r="DA208" s="418"/>
      <c r="DB208" s="418"/>
      <c r="DC208" s="418"/>
      <c r="DD208" s="419"/>
    </row>
    <row r="209" spans="1:108" s="144" customFormat="1" ht="17.45" customHeight="1">
      <c r="A209" s="145" t="s">
        <v>522</v>
      </c>
      <c r="B209" s="429" t="s">
        <v>523</v>
      </c>
      <c r="C209" s="430"/>
      <c r="D209" s="430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430"/>
      <c r="AE209" s="430"/>
      <c r="AF209" s="430"/>
      <c r="AG209" s="430"/>
      <c r="AH209" s="430"/>
      <c r="AI209" s="430"/>
      <c r="AJ209" s="430"/>
      <c r="AK209" s="430"/>
      <c r="AL209" s="430"/>
      <c r="AM209" s="430"/>
      <c r="AN209" s="430"/>
      <c r="AO209" s="430"/>
      <c r="AP209" s="430"/>
      <c r="AQ209" s="430"/>
      <c r="AR209" s="430"/>
      <c r="AS209" s="430"/>
      <c r="AT209" s="430"/>
      <c r="AU209" s="430"/>
      <c r="AV209" s="430"/>
      <c r="AW209" s="430"/>
      <c r="AX209" s="430"/>
      <c r="AY209" s="430"/>
      <c r="AZ209" s="431"/>
      <c r="BA209" s="417">
        <v>1.64</v>
      </c>
      <c r="BB209" s="418"/>
      <c r="BC209" s="418"/>
      <c r="BD209" s="418"/>
      <c r="BE209" s="418"/>
      <c r="BF209" s="418"/>
      <c r="BG209" s="418"/>
      <c r="BH209" s="418"/>
      <c r="BI209" s="418"/>
      <c r="BJ209" s="418"/>
      <c r="BK209" s="418"/>
      <c r="BL209" s="418"/>
      <c r="BM209" s="418"/>
      <c r="BN209" s="418"/>
      <c r="BO209" s="418"/>
      <c r="BP209" s="418"/>
      <c r="BQ209" s="418"/>
      <c r="BR209" s="418"/>
      <c r="BS209" s="418"/>
      <c r="BT209" s="419"/>
      <c r="BU209" s="417">
        <v>1.64</v>
      </c>
      <c r="BV209" s="418"/>
      <c r="BW209" s="418"/>
      <c r="BX209" s="418"/>
      <c r="BY209" s="418"/>
      <c r="BZ209" s="418"/>
      <c r="CA209" s="418"/>
      <c r="CB209" s="418"/>
      <c r="CC209" s="418"/>
      <c r="CD209" s="418"/>
      <c r="CE209" s="418"/>
      <c r="CF209" s="418"/>
      <c r="CG209" s="418"/>
      <c r="CH209" s="418"/>
      <c r="CI209" s="418"/>
      <c r="CJ209" s="418"/>
      <c r="CK209" s="418"/>
      <c r="CL209" s="418"/>
      <c r="CM209" s="418"/>
      <c r="CN209" s="419"/>
      <c r="CO209" s="417" t="s">
        <v>299</v>
      </c>
      <c r="CP209" s="418"/>
      <c r="CQ209" s="418"/>
      <c r="CR209" s="418"/>
      <c r="CS209" s="418"/>
      <c r="CT209" s="418"/>
      <c r="CU209" s="418"/>
      <c r="CV209" s="418"/>
      <c r="CW209" s="418"/>
      <c r="CX209" s="418"/>
      <c r="CY209" s="418"/>
      <c r="CZ209" s="418"/>
      <c r="DA209" s="418"/>
      <c r="DB209" s="418"/>
      <c r="DC209" s="418"/>
      <c r="DD209" s="419"/>
    </row>
    <row r="210" spans="1:108" s="144" customFormat="1" ht="17.45" customHeight="1">
      <c r="A210" s="145" t="s">
        <v>524</v>
      </c>
      <c r="B210" s="429" t="s">
        <v>525</v>
      </c>
      <c r="C210" s="430"/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0"/>
      <c r="AC210" s="430"/>
      <c r="AD210" s="430"/>
      <c r="AE210" s="430"/>
      <c r="AF210" s="430"/>
      <c r="AG210" s="430"/>
      <c r="AH210" s="430"/>
      <c r="AI210" s="430"/>
      <c r="AJ210" s="430"/>
      <c r="AK210" s="430"/>
      <c r="AL210" s="430"/>
      <c r="AM210" s="430"/>
      <c r="AN210" s="430"/>
      <c r="AO210" s="430"/>
      <c r="AP210" s="430"/>
      <c r="AQ210" s="430"/>
      <c r="AR210" s="430"/>
      <c r="AS210" s="430"/>
      <c r="AT210" s="430"/>
      <c r="AU210" s="430"/>
      <c r="AV210" s="430"/>
      <c r="AW210" s="430"/>
      <c r="AX210" s="430"/>
      <c r="AY210" s="430"/>
      <c r="AZ210" s="431"/>
      <c r="BA210" s="417">
        <v>4.26</v>
      </c>
      <c r="BB210" s="418"/>
      <c r="BC210" s="418"/>
      <c r="BD210" s="418"/>
      <c r="BE210" s="418"/>
      <c r="BF210" s="418"/>
      <c r="BG210" s="418"/>
      <c r="BH210" s="418"/>
      <c r="BI210" s="418"/>
      <c r="BJ210" s="418"/>
      <c r="BK210" s="418"/>
      <c r="BL210" s="418"/>
      <c r="BM210" s="418"/>
      <c r="BN210" s="418"/>
      <c r="BO210" s="418"/>
      <c r="BP210" s="418"/>
      <c r="BQ210" s="418"/>
      <c r="BR210" s="418"/>
      <c r="BS210" s="418"/>
      <c r="BT210" s="419"/>
      <c r="BU210" s="417">
        <v>4.26</v>
      </c>
      <c r="BV210" s="418"/>
      <c r="BW210" s="418"/>
      <c r="BX210" s="418"/>
      <c r="BY210" s="418"/>
      <c r="BZ210" s="418"/>
      <c r="CA210" s="418"/>
      <c r="CB210" s="418"/>
      <c r="CC210" s="418"/>
      <c r="CD210" s="418"/>
      <c r="CE210" s="418"/>
      <c r="CF210" s="418"/>
      <c r="CG210" s="418"/>
      <c r="CH210" s="418"/>
      <c r="CI210" s="418"/>
      <c r="CJ210" s="418"/>
      <c r="CK210" s="418"/>
      <c r="CL210" s="418"/>
      <c r="CM210" s="418"/>
      <c r="CN210" s="419"/>
      <c r="CO210" s="417" t="s">
        <v>299</v>
      </c>
      <c r="CP210" s="418"/>
      <c r="CQ210" s="418"/>
      <c r="CR210" s="418"/>
      <c r="CS210" s="418"/>
      <c r="CT210" s="418"/>
      <c r="CU210" s="418"/>
      <c r="CV210" s="418"/>
      <c r="CW210" s="418"/>
      <c r="CX210" s="418"/>
      <c r="CY210" s="418"/>
      <c r="CZ210" s="418"/>
      <c r="DA210" s="418"/>
      <c r="DB210" s="418"/>
      <c r="DC210" s="418"/>
      <c r="DD210" s="419"/>
    </row>
    <row r="211" spans="1:108" s="144" customFormat="1" ht="17.45" customHeight="1">
      <c r="A211" s="145" t="s">
        <v>526</v>
      </c>
      <c r="B211" s="429" t="s">
        <v>527</v>
      </c>
      <c r="C211" s="430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0"/>
      <c r="AJ211" s="430"/>
      <c r="AK211" s="430"/>
      <c r="AL211" s="430"/>
      <c r="AM211" s="430"/>
      <c r="AN211" s="430"/>
      <c r="AO211" s="430"/>
      <c r="AP211" s="430"/>
      <c r="AQ211" s="430"/>
      <c r="AR211" s="430"/>
      <c r="AS211" s="430"/>
      <c r="AT211" s="430"/>
      <c r="AU211" s="430"/>
      <c r="AV211" s="430"/>
      <c r="AW211" s="430"/>
      <c r="AX211" s="430"/>
      <c r="AY211" s="430"/>
      <c r="AZ211" s="431"/>
      <c r="BA211" s="417">
        <v>3.84</v>
      </c>
      <c r="BB211" s="418"/>
      <c r="BC211" s="418"/>
      <c r="BD211" s="418"/>
      <c r="BE211" s="418"/>
      <c r="BF211" s="418"/>
      <c r="BG211" s="418"/>
      <c r="BH211" s="418"/>
      <c r="BI211" s="418"/>
      <c r="BJ211" s="418"/>
      <c r="BK211" s="418"/>
      <c r="BL211" s="418"/>
      <c r="BM211" s="418"/>
      <c r="BN211" s="418"/>
      <c r="BO211" s="418"/>
      <c r="BP211" s="418"/>
      <c r="BQ211" s="418"/>
      <c r="BR211" s="418"/>
      <c r="BS211" s="418"/>
      <c r="BT211" s="419"/>
      <c r="BU211" s="417">
        <v>3.84</v>
      </c>
      <c r="BV211" s="418"/>
      <c r="BW211" s="418"/>
      <c r="BX211" s="418"/>
      <c r="BY211" s="418"/>
      <c r="BZ211" s="418"/>
      <c r="CA211" s="418"/>
      <c r="CB211" s="418"/>
      <c r="CC211" s="418"/>
      <c r="CD211" s="418"/>
      <c r="CE211" s="418"/>
      <c r="CF211" s="418"/>
      <c r="CG211" s="418"/>
      <c r="CH211" s="418"/>
      <c r="CI211" s="418"/>
      <c r="CJ211" s="418"/>
      <c r="CK211" s="418"/>
      <c r="CL211" s="418"/>
      <c r="CM211" s="418"/>
      <c r="CN211" s="419"/>
      <c r="CO211" s="417" t="s">
        <v>299</v>
      </c>
      <c r="CP211" s="418"/>
      <c r="CQ211" s="418"/>
      <c r="CR211" s="418"/>
      <c r="CS211" s="418"/>
      <c r="CT211" s="418"/>
      <c r="CU211" s="418"/>
      <c r="CV211" s="418"/>
      <c r="CW211" s="418"/>
      <c r="CX211" s="418"/>
      <c r="CY211" s="418"/>
      <c r="CZ211" s="418"/>
      <c r="DA211" s="418"/>
      <c r="DB211" s="418"/>
      <c r="DC211" s="418"/>
      <c r="DD211" s="419"/>
    </row>
    <row r="212" spans="1:108" s="144" customFormat="1" ht="17.45" customHeight="1">
      <c r="A212" s="145" t="s">
        <v>528</v>
      </c>
      <c r="B212" s="429" t="s">
        <v>529</v>
      </c>
      <c r="C212" s="430"/>
      <c r="D212" s="430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0"/>
      <c r="AC212" s="430"/>
      <c r="AD212" s="430"/>
      <c r="AE212" s="430"/>
      <c r="AF212" s="430"/>
      <c r="AG212" s="430"/>
      <c r="AH212" s="430"/>
      <c r="AI212" s="430"/>
      <c r="AJ212" s="430"/>
      <c r="AK212" s="430"/>
      <c r="AL212" s="430"/>
      <c r="AM212" s="430"/>
      <c r="AN212" s="430"/>
      <c r="AO212" s="430"/>
      <c r="AP212" s="430"/>
      <c r="AQ212" s="430"/>
      <c r="AR212" s="430"/>
      <c r="AS212" s="430"/>
      <c r="AT212" s="430"/>
      <c r="AU212" s="430"/>
      <c r="AV212" s="430"/>
      <c r="AW212" s="430"/>
      <c r="AX212" s="430"/>
      <c r="AY212" s="430"/>
      <c r="AZ212" s="431"/>
      <c r="BA212" s="417">
        <v>2.32</v>
      </c>
      <c r="BB212" s="418"/>
      <c r="BC212" s="418"/>
      <c r="BD212" s="418"/>
      <c r="BE212" s="418"/>
      <c r="BF212" s="418"/>
      <c r="BG212" s="418"/>
      <c r="BH212" s="418"/>
      <c r="BI212" s="418"/>
      <c r="BJ212" s="418"/>
      <c r="BK212" s="418"/>
      <c r="BL212" s="418"/>
      <c r="BM212" s="418"/>
      <c r="BN212" s="418"/>
      <c r="BO212" s="418"/>
      <c r="BP212" s="418"/>
      <c r="BQ212" s="418"/>
      <c r="BR212" s="418"/>
      <c r="BS212" s="418"/>
      <c r="BT212" s="419"/>
      <c r="BU212" s="417">
        <v>2.32</v>
      </c>
      <c r="BV212" s="418"/>
      <c r="BW212" s="418"/>
      <c r="BX212" s="418"/>
      <c r="BY212" s="418"/>
      <c r="BZ212" s="418"/>
      <c r="CA212" s="418"/>
      <c r="CB212" s="418"/>
      <c r="CC212" s="418"/>
      <c r="CD212" s="418"/>
      <c r="CE212" s="418"/>
      <c r="CF212" s="418"/>
      <c r="CG212" s="418"/>
      <c r="CH212" s="418"/>
      <c r="CI212" s="418"/>
      <c r="CJ212" s="418"/>
      <c r="CK212" s="418"/>
      <c r="CL212" s="418"/>
      <c r="CM212" s="418"/>
      <c r="CN212" s="419"/>
      <c r="CO212" s="417" t="s">
        <v>299</v>
      </c>
      <c r="CP212" s="418"/>
      <c r="CQ212" s="418"/>
      <c r="CR212" s="418"/>
      <c r="CS212" s="418"/>
      <c r="CT212" s="418"/>
      <c r="CU212" s="418"/>
      <c r="CV212" s="418"/>
      <c r="CW212" s="418"/>
      <c r="CX212" s="418"/>
      <c r="CY212" s="418"/>
      <c r="CZ212" s="418"/>
      <c r="DA212" s="418"/>
      <c r="DB212" s="418"/>
      <c r="DC212" s="418"/>
      <c r="DD212" s="419"/>
    </row>
    <row r="213" spans="1:108" s="144" customFormat="1" ht="17.45" customHeight="1">
      <c r="A213" s="145" t="s">
        <v>530</v>
      </c>
      <c r="B213" s="429" t="s">
        <v>531</v>
      </c>
      <c r="C213" s="430"/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430"/>
      <c r="AE213" s="430"/>
      <c r="AF213" s="430"/>
      <c r="AG213" s="430"/>
      <c r="AH213" s="430"/>
      <c r="AI213" s="430"/>
      <c r="AJ213" s="430"/>
      <c r="AK213" s="430"/>
      <c r="AL213" s="430"/>
      <c r="AM213" s="430"/>
      <c r="AN213" s="430"/>
      <c r="AO213" s="430"/>
      <c r="AP213" s="430"/>
      <c r="AQ213" s="430"/>
      <c r="AR213" s="430"/>
      <c r="AS213" s="430"/>
      <c r="AT213" s="430"/>
      <c r="AU213" s="430"/>
      <c r="AV213" s="430"/>
      <c r="AW213" s="430"/>
      <c r="AX213" s="430"/>
      <c r="AY213" s="430"/>
      <c r="AZ213" s="431"/>
      <c r="BA213" s="417">
        <v>1.94</v>
      </c>
      <c r="BB213" s="418"/>
      <c r="BC213" s="418"/>
      <c r="BD213" s="418"/>
      <c r="BE213" s="418"/>
      <c r="BF213" s="418"/>
      <c r="BG213" s="418"/>
      <c r="BH213" s="418"/>
      <c r="BI213" s="418"/>
      <c r="BJ213" s="418"/>
      <c r="BK213" s="418"/>
      <c r="BL213" s="418"/>
      <c r="BM213" s="418"/>
      <c r="BN213" s="418"/>
      <c r="BO213" s="418"/>
      <c r="BP213" s="418"/>
      <c r="BQ213" s="418"/>
      <c r="BR213" s="418"/>
      <c r="BS213" s="418"/>
      <c r="BT213" s="419"/>
      <c r="BU213" s="417">
        <v>1.94</v>
      </c>
      <c r="BV213" s="418"/>
      <c r="BW213" s="418"/>
      <c r="BX213" s="418"/>
      <c r="BY213" s="418"/>
      <c r="BZ213" s="418"/>
      <c r="CA213" s="418"/>
      <c r="CB213" s="418"/>
      <c r="CC213" s="418"/>
      <c r="CD213" s="418"/>
      <c r="CE213" s="418"/>
      <c r="CF213" s="418"/>
      <c r="CG213" s="418"/>
      <c r="CH213" s="418"/>
      <c r="CI213" s="418"/>
      <c r="CJ213" s="418"/>
      <c r="CK213" s="418"/>
      <c r="CL213" s="418"/>
      <c r="CM213" s="418"/>
      <c r="CN213" s="419"/>
      <c r="CO213" s="417" t="s">
        <v>299</v>
      </c>
      <c r="CP213" s="418"/>
      <c r="CQ213" s="418"/>
      <c r="CR213" s="418"/>
      <c r="CS213" s="418"/>
      <c r="CT213" s="418"/>
      <c r="CU213" s="418"/>
      <c r="CV213" s="418"/>
      <c r="CW213" s="418"/>
      <c r="CX213" s="418"/>
      <c r="CY213" s="418"/>
      <c r="CZ213" s="418"/>
      <c r="DA213" s="418"/>
      <c r="DB213" s="418"/>
      <c r="DC213" s="418"/>
      <c r="DD213" s="419"/>
    </row>
    <row r="214" spans="1:108" s="144" customFormat="1" ht="17.45" customHeight="1">
      <c r="A214" s="145" t="s">
        <v>532</v>
      </c>
      <c r="B214" s="429" t="s">
        <v>533</v>
      </c>
      <c r="C214" s="430"/>
      <c r="D214" s="430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0"/>
      <c r="AM214" s="430"/>
      <c r="AN214" s="430"/>
      <c r="AO214" s="430"/>
      <c r="AP214" s="430"/>
      <c r="AQ214" s="430"/>
      <c r="AR214" s="430"/>
      <c r="AS214" s="430"/>
      <c r="AT214" s="430"/>
      <c r="AU214" s="430"/>
      <c r="AV214" s="430"/>
      <c r="AW214" s="430"/>
      <c r="AX214" s="430"/>
      <c r="AY214" s="430"/>
      <c r="AZ214" s="431"/>
      <c r="BA214" s="417">
        <v>1.21</v>
      </c>
      <c r="BB214" s="418"/>
      <c r="BC214" s="418"/>
      <c r="BD214" s="418"/>
      <c r="BE214" s="418"/>
      <c r="BF214" s="418"/>
      <c r="BG214" s="418"/>
      <c r="BH214" s="418"/>
      <c r="BI214" s="418"/>
      <c r="BJ214" s="418"/>
      <c r="BK214" s="418"/>
      <c r="BL214" s="418"/>
      <c r="BM214" s="418"/>
      <c r="BN214" s="418"/>
      <c r="BO214" s="418"/>
      <c r="BP214" s="418"/>
      <c r="BQ214" s="418"/>
      <c r="BR214" s="418"/>
      <c r="BS214" s="418"/>
      <c r="BT214" s="419"/>
      <c r="BU214" s="417">
        <v>1.21</v>
      </c>
      <c r="BV214" s="418"/>
      <c r="BW214" s="418"/>
      <c r="BX214" s="418"/>
      <c r="BY214" s="418"/>
      <c r="BZ214" s="418"/>
      <c r="CA214" s="418"/>
      <c r="CB214" s="418"/>
      <c r="CC214" s="418"/>
      <c r="CD214" s="418"/>
      <c r="CE214" s="418"/>
      <c r="CF214" s="418"/>
      <c r="CG214" s="418"/>
      <c r="CH214" s="418"/>
      <c r="CI214" s="418"/>
      <c r="CJ214" s="418"/>
      <c r="CK214" s="418"/>
      <c r="CL214" s="418"/>
      <c r="CM214" s="418"/>
      <c r="CN214" s="419"/>
      <c r="CO214" s="417" t="s">
        <v>299</v>
      </c>
      <c r="CP214" s="418"/>
      <c r="CQ214" s="418"/>
      <c r="CR214" s="418"/>
      <c r="CS214" s="418"/>
      <c r="CT214" s="418"/>
      <c r="CU214" s="418"/>
      <c r="CV214" s="418"/>
      <c r="CW214" s="418"/>
      <c r="CX214" s="418"/>
      <c r="CY214" s="418"/>
      <c r="CZ214" s="418"/>
      <c r="DA214" s="418"/>
      <c r="DB214" s="418"/>
      <c r="DC214" s="418"/>
      <c r="DD214" s="419"/>
    </row>
    <row r="215" spans="1:108" s="144" customFormat="1" ht="17.45" customHeight="1">
      <c r="A215" s="145" t="s">
        <v>534</v>
      </c>
      <c r="B215" s="429" t="s">
        <v>489</v>
      </c>
      <c r="C215" s="430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  <c r="AM215" s="430"/>
      <c r="AN215" s="430"/>
      <c r="AO215" s="430"/>
      <c r="AP215" s="430"/>
      <c r="AQ215" s="430"/>
      <c r="AR215" s="430"/>
      <c r="AS215" s="430"/>
      <c r="AT215" s="430"/>
      <c r="AU215" s="430"/>
      <c r="AV215" s="430"/>
      <c r="AW215" s="430"/>
      <c r="AX215" s="430"/>
      <c r="AY215" s="430"/>
      <c r="AZ215" s="431"/>
      <c r="BA215" s="417">
        <v>1.14</v>
      </c>
      <c r="BB215" s="418"/>
      <c r="BC215" s="418"/>
      <c r="BD215" s="418"/>
      <c r="BE215" s="418"/>
      <c r="BF215" s="418"/>
      <c r="BG215" s="418"/>
      <c r="BH215" s="418"/>
      <c r="BI215" s="418"/>
      <c r="BJ215" s="418"/>
      <c r="BK215" s="418"/>
      <c r="BL215" s="418"/>
      <c r="BM215" s="418"/>
      <c r="BN215" s="418"/>
      <c r="BO215" s="418"/>
      <c r="BP215" s="418"/>
      <c r="BQ215" s="418"/>
      <c r="BR215" s="418"/>
      <c r="BS215" s="418"/>
      <c r="BT215" s="419"/>
      <c r="BU215" s="417">
        <v>1.14</v>
      </c>
      <c r="BV215" s="418"/>
      <c r="BW215" s="418"/>
      <c r="BX215" s="418"/>
      <c r="BY215" s="418"/>
      <c r="BZ215" s="418"/>
      <c r="CA215" s="418"/>
      <c r="CB215" s="418"/>
      <c r="CC215" s="418"/>
      <c r="CD215" s="418"/>
      <c r="CE215" s="418"/>
      <c r="CF215" s="418"/>
      <c r="CG215" s="418"/>
      <c r="CH215" s="418"/>
      <c r="CI215" s="418"/>
      <c r="CJ215" s="418"/>
      <c r="CK215" s="418"/>
      <c r="CL215" s="418"/>
      <c r="CM215" s="418"/>
      <c r="CN215" s="419"/>
      <c r="CO215" s="417" t="s">
        <v>299</v>
      </c>
      <c r="CP215" s="418"/>
      <c r="CQ215" s="418"/>
      <c r="CR215" s="418"/>
      <c r="CS215" s="418"/>
      <c r="CT215" s="418"/>
      <c r="CU215" s="418"/>
      <c r="CV215" s="418"/>
      <c r="CW215" s="418"/>
      <c r="CX215" s="418"/>
      <c r="CY215" s="418"/>
      <c r="CZ215" s="418"/>
      <c r="DA215" s="418"/>
      <c r="DB215" s="418"/>
      <c r="DC215" s="418"/>
      <c r="DD215" s="419"/>
    </row>
    <row r="216" spans="1:108" s="144" customFormat="1" ht="17.45" customHeight="1">
      <c r="A216" s="145" t="s">
        <v>535</v>
      </c>
      <c r="B216" s="429" t="s">
        <v>533</v>
      </c>
      <c r="C216" s="430"/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  <c r="AM216" s="430"/>
      <c r="AN216" s="430"/>
      <c r="AO216" s="430"/>
      <c r="AP216" s="430"/>
      <c r="AQ216" s="430"/>
      <c r="AR216" s="430"/>
      <c r="AS216" s="430"/>
      <c r="AT216" s="430"/>
      <c r="AU216" s="430"/>
      <c r="AV216" s="430"/>
      <c r="AW216" s="430"/>
      <c r="AX216" s="430"/>
      <c r="AY216" s="430"/>
      <c r="AZ216" s="431"/>
      <c r="BA216" s="417">
        <v>1.63</v>
      </c>
      <c r="BB216" s="418"/>
      <c r="BC216" s="418"/>
      <c r="BD216" s="418"/>
      <c r="BE216" s="418"/>
      <c r="BF216" s="418"/>
      <c r="BG216" s="418"/>
      <c r="BH216" s="418"/>
      <c r="BI216" s="418"/>
      <c r="BJ216" s="418"/>
      <c r="BK216" s="418"/>
      <c r="BL216" s="418"/>
      <c r="BM216" s="418"/>
      <c r="BN216" s="418"/>
      <c r="BO216" s="418"/>
      <c r="BP216" s="418"/>
      <c r="BQ216" s="418"/>
      <c r="BR216" s="418"/>
      <c r="BS216" s="418"/>
      <c r="BT216" s="419"/>
      <c r="BU216" s="417">
        <v>1.63</v>
      </c>
      <c r="BV216" s="418"/>
      <c r="BW216" s="418"/>
      <c r="BX216" s="418"/>
      <c r="BY216" s="418"/>
      <c r="BZ216" s="418"/>
      <c r="CA216" s="418"/>
      <c r="CB216" s="418"/>
      <c r="CC216" s="418"/>
      <c r="CD216" s="418"/>
      <c r="CE216" s="418"/>
      <c r="CF216" s="418"/>
      <c r="CG216" s="418"/>
      <c r="CH216" s="418"/>
      <c r="CI216" s="418"/>
      <c r="CJ216" s="418"/>
      <c r="CK216" s="418"/>
      <c r="CL216" s="418"/>
      <c r="CM216" s="418"/>
      <c r="CN216" s="419"/>
      <c r="CO216" s="417" t="s">
        <v>299</v>
      </c>
      <c r="CP216" s="418"/>
      <c r="CQ216" s="418"/>
      <c r="CR216" s="418"/>
      <c r="CS216" s="418"/>
      <c r="CT216" s="418"/>
      <c r="CU216" s="418"/>
      <c r="CV216" s="418"/>
      <c r="CW216" s="418"/>
      <c r="CX216" s="418"/>
      <c r="CY216" s="418"/>
      <c r="CZ216" s="418"/>
      <c r="DA216" s="418"/>
      <c r="DB216" s="418"/>
      <c r="DC216" s="418"/>
      <c r="DD216" s="419"/>
    </row>
    <row r="217" spans="1:108" s="144" customFormat="1" ht="17.45" customHeight="1">
      <c r="A217" s="145" t="s">
        <v>536</v>
      </c>
      <c r="B217" s="429" t="s">
        <v>537</v>
      </c>
      <c r="C217" s="430"/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0"/>
      <c r="AM217" s="430"/>
      <c r="AN217" s="430"/>
      <c r="AO217" s="430"/>
      <c r="AP217" s="430"/>
      <c r="AQ217" s="430"/>
      <c r="AR217" s="430"/>
      <c r="AS217" s="430"/>
      <c r="AT217" s="430"/>
      <c r="AU217" s="430"/>
      <c r="AV217" s="430"/>
      <c r="AW217" s="430"/>
      <c r="AX217" s="430"/>
      <c r="AY217" s="430"/>
      <c r="AZ217" s="431"/>
      <c r="BA217" s="417">
        <v>4.3</v>
      </c>
      <c r="BB217" s="418"/>
      <c r="BC217" s="418"/>
      <c r="BD217" s="418"/>
      <c r="BE217" s="418"/>
      <c r="BF217" s="418"/>
      <c r="BG217" s="418"/>
      <c r="BH217" s="418"/>
      <c r="BI217" s="418"/>
      <c r="BJ217" s="418"/>
      <c r="BK217" s="418"/>
      <c r="BL217" s="418"/>
      <c r="BM217" s="418"/>
      <c r="BN217" s="418"/>
      <c r="BO217" s="418"/>
      <c r="BP217" s="418"/>
      <c r="BQ217" s="418"/>
      <c r="BR217" s="418"/>
      <c r="BS217" s="418"/>
      <c r="BT217" s="419"/>
      <c r="BU217" s="417">
        <v>4.3</v>
      </c>
      <c r="BV217" s="418"/>
      <c r="BW217" s="418"/>
      <c r="BX217" s="418"/>
      <c r="BY217" s="418"/>
      <c r="BZ217" s="418"/>
      <c r="CA217" s="418"/>
      <c r="CB217" s="418"/>
      <c r="CC217" s="418"/>
      <c r="CD217" s="418"/>
      <c r="CE217" s="418"/>
      <c r="CF217" s="418"/>
      <c r="CG217" s="418"/>
      <c r="CH217" s="418"/>
      <c r="CI217" s="418"/>
      <c r="CJ217" s="418"/>
      <c r="CK217" s="418"/>
      <c r="CL217" s="418"/>
      <c r="CM217" s="418"/>
      <c r="CN217" s="419"/>
      <c r="CO217" s="417" t="s">
        <v>299</v>
      </c>
      <c r="CP217" s="418"/>
      <c r="CQ217" s="418"/>
      <c r="CR217" s="418"/>
      <c r="CS217" s="418"/>
      <c r="CT217" s="418"/>
      <c r="CU217" s="418"/>
      <c r="CV217" s="418"/>
      <c r="CW217" s="418"/>
      <c r="CX217" s="418"/>
      <c r="CY217" s="418"/>
      <c r="CZ217" s="418"/>
      <c r="DA217" s="418"/>
      <c r="DB217" s="418"/>
      <c r="DC217" s="418"/>
      <c r="DD217" s="419"/>
    </row>
    <row r="218" spans="1:108" s="144" customFormat="1" ht="17.45" customHeight="1">
      <c r="A218" s="146" t="s">
        <v>538</v>
      </c>
      <c r="B218" s="429" t="s">
        <v>539</v>
      </c>
      <c r="C218" s="430"/>
      <c r="D218" s="430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0"/>
      <c r="AM218" s="430"/>
      <c r="AN218" s="430"/>
      <c r="AO218" s="430"/>
      <c r="AP218" s="430"/>
      <c r="AQ218" s="430"/>
      <c r="AR218" s="430"/>
      <c r="AS218" s="430"/>
      <c r="AT218" s="430"/>
      <c r="AU218" s="430"/>
      <c r="AV218" s="430"/>
      <c r="AW218" s="430"/>
      <c r="AX218" s="430"/>
      <c r="AY218" s="430"/>
      <c r="AZ218" s="431"/>
      <c r="BA218" s="417">
        <v>10.56</v>
      </c>
      <c r="BB218" s="418"/>
      <c r="BC218" s="418"/>
      <c r="BD218" s="418"/>
      <c r="BE218" s="418"/>
      <c r="BF218" s="418"/>
      <c r="BG218" s="418"/>
      <c r="BH218" s="418"/>
      <c r="BI218" s="418"/>
      <c r="BJ218" s="418"/>
      <c r="BK218" s="418"/>
      <c r="BL218" s="418"/>
      <c r="BM218" s="418"/>
      <c r="BN218" s="418"/>
      <c r="BO218" s="418"/>
      <c r="BP218" s="418"/>
      <c r="BQ218" s="418"/>
      <c r="BR218" s="418"/>
      <c r="BS218" s="418"/>
      <c r="BT218" s="419"/>
      <c r="BU218" s="417">
        <v>10.56</v>
      </c>
      <c r="BV218" s="418"/>
      <c r="BW218" s="418"/>
      <c r="BX218" s="418"/>
      <c r="BY218" s="418"/>
      <c r="BZ218" s="418"/>
      <c r="CA218" s="418"/>
      <c r="CB218" s="418"/>
      <c r="CC218" s="418"/>
      <c r="CD218" s="418"/>
      <c r="CE218" s="418"/>
      <c r="CF218" s="418"/>
      <c r="CG218" s="418"/>
      <c r="CH218" s="418"/>
      <c r="CI218" s="418"/>
      <c r="CJ218" s="418"/>
      <c r="CK218" s="418"/>
      <c r="CL218" s="418"/>
      <c r="CM218" s="418"/>
      <c r="CN218" s="419"/>
      <c r="CO218" s="417" t="s">
        <v>299</v>
      </c>
      <c r="CP218" s="418"/>
      <c r="CQ218" s="418"/>
      <c r="CR218" s="418"/>
      <c r="CS218" s="418"/>
      <c r="CT218" s="418"/>
      <c r="CU218" s="418"/>
      <c r="CV218" s="418"/>
      <c r="CW218" s="418"/>
      <c r="CX218" s="418"/>
      <c r="CY218" s="418"/>
      <c r="CZ218" s="418"/>
      <c r="DA218" s="418"/>
      <c r="DB218" s="418"/>
      <c r="DC218" s="418"/>
      <c r="DD218" s="419"/>
    </row>
    <row r="219" spans="1:108" s="144" customFormat="1" ht="17.45" customHeight="1">
      <c r="A219" s="145" t="s">
        <v>540</v>
      </c>
      <c r="B219" s="429" t="s">
        <v>541</v>
      </c>
      <c r="C219" s="430"/>
      <c r="D219" s="430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/>
      <c r="AL219" s="430"/>
      <c r="AM219" s="430"/>
      <c r="AN219" s="430"/>
      <c r="AO219" s="430"/>
      <c r="AP219" s="430"/>
      <c r="AQ219" s="430"/>
      <c r="AR219" s="430"/>
      <c r="AS219" s="430"/>
      <c r="AT219" s="430"/>
      <c r="AU219" s="430"/>
      <c r="AV219" s="430"/>
      <c r="AW219" s="430"/>
      <c r="AX219" s="430"/>
      <c r="AY219" s="430"/>
      <c r="AZ219" s="431"/>
      <c r="BA219" s="417">
        <v>21.52</v>
      </c>
      <c r="BB219" s="418"/>
      <c r="BC219" s="418"/>
      <c r="BD219" s="418"/>
      <c r="BE219" s="418"/>
      <c r="BF219" s="418"/>
      <c r="BG219" s="418"/>
      <c r="BH219" s="418"/>
      <c r="BI219" s="418"/>
      <c r="BJ219" s="418"/>
      <c r="BK219" s="418"/>
      <c r="BL219" s="418"/>
      <c r="BM219" s="418"/>
      <c r="BN219" s="418"/>
      <c r="BO219" s="418"/>
      <c r="BP219" s="418"/>
      <c r="BQ219" s="418"/>
      <c r="BR219" s="418"/>
      <c r="BS219" s="418"/>
      <c r="BT219" s="419"/>
      <c r="BU219" s="417">
        <v>21.52</v>
      </c>
      <c r="BV219" s="418"/>
      <c r="BW219" s="418"/>
      <c r="BX219" s="418"/>
      <c r="BY219" s="418"/>
      <c r="BZ219" s="418"/>
      <c r="CA219" s="418"/>
      <c r="CB219" s="418"/>
      <c r="CC219" s="418"/>
      <c r="CD219" s="418"/>
      <c r="CE219" s="418"/>
      <c r="CF219" s="418"/>
      <c r="CG219" s="418"/>
      <c r="CH219" s="418"/>
      <c r="CI219" s="418"/>
      <c r="CJ219" s="418"/>
      <c r="CK219" s="418"/>
      <c r="CL219" s="418"/>
      <c r="CM219" s="418"/>
      <c r="CN219" s="419"/>
      <c r="CO219" s="417" t="s">
        <v>299</v>
      </c>
      <c r="CP219" s="418"/>
      <c r="CQ219" s="418"/>
      <c r="CR219" s="418"/>
      <c r="CS219" s="418"/>
      <c r="CT219" s="418"/>
      <c r="CU219" s="418"/>
      <c r="CV219" s="418"/>
      <c r="CW219" s="418"/>
      <c r="CX219" s="418"/>
      <c r="CY219" s="418"/>
      <c r="CZ219" s="418"/>
      <c r="DA219" s="418"/>
      <c r="DB219" s="418"/>
      <c r="DC219" s="418"/>
      <c r="DD219" s="419"/>
    </row>
    <row r="220" spans="1:108" s="144" customFormat="1" ht="17.45" customHeight="1">
      <c r="A220" s="145" t="s">
        <v>542</v>
      </c>
      <c r="B220" s="429" t="s">
        <v>543</v>
      </c>
      <c r="C220" s="430"/>
      <c r="D220" s="430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0"/>
      <c r="AC220" s="430"/>
      <c r="AD220" s="430"/>
      <c r="AE220" s="430"/>
      <c r="AF220" s="430"/>
      <c r="AG220" s="430"/>
      <c r="AH220" s="430"/>
      <c r="AI220" s="430"/>
      <c r="AJ220" s="430"/>
      <c r="AK220" s="430"/>
      <c r="AL220" s="430"/>
      <c r="AM220" s="430"/>
      <c r="AN220" s="430"/>
      <c r="AO220" s="430"/>
      <c r="AP220" s="430"/>
      <c r="AQ220" s="430"/>
      <c r="AR220" s="430"/>
      <c r="AS220" s="430"/>
      <c r="AT220" s="430"/>
      <c r="AU220" s="430"/>
      <c r="AV220" s="430"/>
      <c r="AW220" s="430"/>
      <c r="AX220" s="430"/>
      <c r="AY220" s="430"/>
      <c r="AZ220" s="431"/>
      <c r="BA220" s="417">
        <v>36.47</v>
      </c>
      <c r="BB220" s="418"/>
      <c r="BC220" s="418"/>
      <c r="BD220" s="418"/>
      <c r="BE220" s="418"/>
      <c r="BF220" s="418"/>
      <c r="BG220" s="418"/>
      <c r="BH220" s="418"/>
      <c r="BI220" s="418"/>
      <c r="BJ220" s="418"/>
      <c r="BK220" s="418"/>
      <c r="BL220" s="418"/>
      <c r="BM220" s="418"/>
      <c r="BN220" s="418"/>
      <c r="BO220" s="418"/>
      <c r="BP220" s="418"/>
      <c r="BQ220" s="418"/>
      <c r="BR220" s="418"/>
      <c r="BS220" s="418"/>
      <c r="BT220" s="419"/>
      <c r="BU220" s="417">
        <v>36.47</v>
      </c>
      <c r="BV220" s="418"/>
      <c r="BW220" s="418"/>
      <c r="BX220" s="418"/>
      <c r="BY220" s="418"/>
      <c r="BZ220" s="418"/>
      <c r="CA220" s="418"/>
      <c r="CB220" s="418"/>
      <c r="CC220" s="418"/>
      <c r="CD220" s="418"/>
      <c r="CE220" s="418"/>
      <c r="CF220" s="418"/>
      <c r="CG220" s="418"/>
      <c r="CH220" s="418"/>
      <c r="CI220" s="418"/>
      <c r="CJ220" s="418"/>
      <c r="CK220" s="418"/>
      <c r="CL220" s="418"/>
      <c r="CM220" s="418"/>
      <c r="CN220" s="419"/>
      <c r="CO220" s="417" t="s">
        <v>299</v>
      </c>
      <c r="CP220" s="418"/>
      <c r="CQ220" s="418"/>
      <c r="CR220" s="418"/>
      <c r="CS220" s="418"/>
      <c r="CT220" s="418"/>
      <c r="CU220" s="418"/>
      <c r="CV220" s="418"/>
      <c r="CW220" s="418"/>
      <c r="CX220" s="418"/>
      <c r="CY220" s="418"/>
      <c r="CZ220" s="418"/>
      <c r="DA220" s="418"/>
      <c r="DB220" s="418"/>
      <c r="DC220" s="418"/>
      <c r="DD220" s="419"/>
    </row>
    <row r="221" spans="1:108" s="144" customFormat="1" ht="17.45" customHeight="1">
      <c r="A221" s="145" t="s">
        <v>544</v>
      </c>
      <c r="B221" s="429" t="s">
        <v>501</v>
      </c>
      <c r="C221" s="430"/>
      <c r="D221" s="430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  <c r="T221" s="430"/>
      <c r="U221" s="430"/>
      <c r="V221" s="430"/>
      <c r="W221" s="430"/>
      <c r="X221" s="430"/>
      <c r="Y221" s="430"/>
      <c r="Z221" s="430"/>
      <c r="AA221" s="430"/>
      <c r="AB221" s="430"/>
      <c r="AC221" s="430"/>
      <c r="AD221" s="430"/>
      <c r="AE221" s="430"/>
      <c r="AF221" s="430"/>
      <c r="AG221" s="430"/>
      <c r="AH221" s="430"/>
      <c r="AI221" s="430"/>
      <c r="AJ221" s="430"/>
      <c r="AK221" s="430"/>
      <c r="AL221" s="430"/>
      <c r="AM221" s="430"/>
      <c r="AN221" s="430"/>
      <c r="AO221" s="430"/>
      <c r="AP221" s="430"/>
      <c r="AQ221" s="430"/>
      <c r="AR221" s="430"/>
      <c r="AS221" s="430"/>
      <c r="AT221" s="430"/>
      <c r="AU221" s="430"/>
      <c r="AV221" s="430"/>
      <c r="AW221" s="430"/>
      <c r="AX221" s="430"/>
      <c r="AY221" s="430"/>
      <c r="AZ221" s="431"/>
      <c r="BA221" s="417">
        <v>32.54</v>
      </c>
      <c r="BB221" s="418"/>
      <c r="BC221" s="418"/>
      <c r="BD221" s="418"/>
      <c r="BE221" s="418"/>
      <c r="BF221" s="418"/>
      <c r="BG221" s="418"/>
      <c r="BH221" s="418"/>
      <c r="BI221" s="418"/>
      <c r="BJ221" s="418"/>
      <c r="BK221" s="418"/>
      <c r="BL221" s="418"/>
      <c r="BM221" s="418"/>
      <c r="BN221" s="418"/>
      <c r="BO221" s="418"/>
      <c r="BP221" s="418"/>
      <c r="BQ221" s="418"/>
      <c r="BR221" s="418"/>
      <c r="BS221" s="418"/>
      <c r="BT221" s="419"/>
      <c r="BU221" s="417">
        <v>32.54</v>
      </c>
      <c r="BV221" s="418"/>
      <c r="BW221" s="418"/>
      <c r="BX221" s="418"/>
      <c r="BY221" s="418"/>
      <c r="BZ221" s="418"/>
      <c r="CA221" s="418"/>
      <c r="CB221" s="418"/>
      <c r="CC221" s="418"/>
      <c r="CD221" s="418"/>
      <c r="CE221" s="418"/>
      <c r="CF221" s="418"/>
      <c r="CG221" s="418"/>
      <c r="CH221" s="418"/>
      <c r="CI221" s="418"/>
      <c r="CJ221" s="418"/>
      <c r="CK221" s="418"/>
      <c r="CL221" s="418"/>
      <c r="CM221" s="418"/>
      <c r="CN221" s="419"/>
      <c r="CO221" s="417" t="s">
        <v>299</v>
      </c>
      <c r="CP221" s="418"/>
      <c r="CQ221" s="418"/>
      <c r="CR221" s="418"/>
      <c r="CS221" s="418"/>
      <c r="CT221" s="418"/>
      <c r="CU221" s="418"/>
      <c r="CV221" s="418"/>
      <c r="CW221" s="418"/>
      <c r="CX221" s="418"/>
      <c r="CY221" s="418"/>
      <c r="CZ221" s="418"/>
      <c r="DA221" s="418"/>
      <c r="DB221" s="418"/>
      <c r="DC221" s="418"/>
      <c r="DD221" s="419"/>
    </row>
    <row r="222" spans="1:108" s="144" customFormat="1" ht="17.45" customHeight="1">
      <c r="A222" s="145" t="s">
        <v>545</v>
      </c>
      <c r="B222" s="429" t="s">
        <v>493</v>
      </c>
      <c r="C222" s="430"/>
      <c r="D222" s="430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  <c r="Q222" s="430"/>
      <c r="R222" s="430"/>
      <c r="S222" s="430"/>
      <c r="T222" s="430"/>
      <c r="U222" s="430"/>
      <c r="V222" s="430"/>
      <c r="W222" s="430"/>
      <c r="X222" s="430"/>
      <c r="Y222" s="430"/>
      <c r="Z222" s="430"/>
      <c r="AA222" s="430"/>
      <c r="AB222" s="430"/>
      <c r="AC222" s="430"/>
      <c r="AD222" s="430"/>
      <c r="AE222" s="430"/>
      <c r="AF222" s="430"/>
      <c r="AG222" s="430"/>
      <c r="AH222" s="430"/>
      <c r="AI222" s="430"/>
      <c r="AJ222" s="430"/>
      <c r="AK222" s="430"/>
      <c r="AL222" s="430"/>
      <c r="AM222" s="430"/>
      <c r="AN222" s="430"/>
      <c r="AO222" s="430"/>
      <c r="AP222" s="430"/>
      <c r="AQ222" s="430"/>
      <c r="AR222" s="430"/>
      <c r="AS222" s="430"/>
      <c r="AT222" s="430"/>
      <c r="AU222" s="430"/>
      <c r="AV222" s="430"/>
      <c r="AW222" s="430"/>
      <c r="AX222" s="430"/>
      <c r="AY222" s="430"/>
      <c r="AZ222" s="431"/>
      <c r="BA222" s="467" t="s">
        <v>546</v>
      </c>
      <c r="BB222" s="468"/>
      <c r="BC222" s="468"/>
      <c r="BD222" s="468"/>
      <c r="BE222" s="468"/>
      <c r="BF222" s="468"/>
      <c r="BG222" s="468"/>
      <c r="BH222" s="468"/>
      <c r="BI222" s="468"/>
      <c r="BJ222" s="468"/>
      <c r="BK222" s="468"/>
      <c r="BL222" s="468"/>
      <c r="BM222" s="468"/>
      <c r="BN222" s="468"/>
      <c r="BO222" s="468"/>
      <c r="BP222" s="468"/>
      <c r="BQ222" s="468"/>
      <c r="BR222" s="468"/>
      <c r="BS222" s="468"/>
      <c r="BT222" s="469"/>
      <c r="BU222" s="467" t="s">
        <v>546</v>
      </c>
      <c r="BV222" s="468"/>
      <c r="BW222" s="468"/>
      <c r="BX222" s="468"/>
      <c r="BY222" s="468"/>
      <c r="BZ222" s="468"/>
      <c r="CA222" s="468"/>
      <c r="CB222" s="468"/>
      <c r="CC222" s="468"/>
      <c r="CD222" s="468"/>
      <c r="CE222" s="468"/>
      <c r="CF222" s="468"/>
      <c r="CG222" s="468"/>
      <c r="CH222" s="468"/>
      <c r="CI222" s="468"/>
      <c r="CJ222" s="468"/>
      <c r="CK222" s="468"/>
      <c r="CL222" s="468"/>
      <c r="CM222" s="468"/>
      <c r="CN222" s="469"/>
      <c r="CO222" s="417" t="s">
        <v>299</v>
      </c>
      <c r="CP222" s="418"/>
      <c r="CQ222" s="418"/>
      <c r="CR222" s="418"/>
      <c r="CS222" s="418"/>
      <c r="CT222" s="418"/>
      <c r="CU222" s="418"/>
      <c r="CV222" s="418"/>
      <c r="CW222" s="418"/>
      <c r="CX222" s="418"/>
      <c r="CY222" s="418"/>
      <c r="CZ222" s="418"/>
      <c r="DA222" s="418"/>
      <c r="DB222" s="418"/>
      <c r="DC222" s="418"/>
      <c r="DD222" s="419"/>
    </row>
    <row r="223" spans="1:108" s="144" customFormat="1" ht="17.45" customHeight="1">
      <c r="A223" s="145" t="s">
        <v>547</v>
      </c>
      <c r="B223" s="429" t="s">
        <v>495</v>
      </c>
      <c r="C223" s="430"/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430"/>
      <c r="AE223" s="430"/>
      <c r="AF223" s="430"/>
      <c r="AG223" s="430"/>
      <c r="AH223" s="430"/>
      <c r="AI223" s="430"/>
      <c r="AJ223" s="430"/>
      <c r="AK223" s="430"/>
      <c r="AL223" s="430"/>
      <c r="AM223" s="430"/>
      <c r="AN223" s="430"/>
      <c r="AO223" s="430"/>
      <c r="AP223" s="430"/>
      <c r="AQ223" s="430"/>
      <c r="AR223" s="430"/>
      <c r="AS223" s="430"/>
      <c r="AT223" s="430"/>
      <c r="AU223" s="430"/>
      <c r="AV223" s="430"/>
      <c r="AW223" s="430"/>
      <c r="AX223" s="430"/>
      <c r="AY223" s="430"/>
      <c r="AZ223" s="431"/>
      <c r="BA223" s="417">
        <v>4.6</v>
      </c>
      <c r="BB223" s="418"/>
      <c r="BC223" s="418"/>
      <c r="BD223" s="418"/>
      <c r="BE223" s="418"/>
      <c r="BF223" s="418"/>
      <c r="BG223" s="418"/>
      <c r="BH223" s="418"/>
      <c r="BI223" s="418"/>
      <c r="BJ223" s="418"/>
      <c r="BK223" s="418"/>
      <c r="BL223" s="418"/>
      <c r="BM223" s="418"/>
      <c r="BN223" s="418"/>
      <c r="BO223" s="418"/>
      <c r="BP223" s="418"/>
      <c r="BQ223" s="418"/>
      <c r="BR223" s="418"/>
      <c r="BS223" s="418"/>
      <c r="BT223" s="419"/>
      <c r="BU223" s="417">
        <v>4.6</v>
      </c>
      <c r="BV223" s="418"/>
      <c r="BW223" s="418"/>
      <c r="BX223" s="418"/>
      <c r="BY223" s="418"/>
      <c r="BZ223" s="418"/>
      <c r="CA223" s="418"/>
      <c r="CB223" s="418"/>
      <c r="CC223" s="418"/>
      <c r="CD223" s="418"/>
      <c r="CE223" s="418"/>
      <c r="CF223" s="418"/>
      <c r="CG223" s="418"/>
      <c r="CH223" s="418"/>
      <c r="CI223" s="418"/>
      <c r="CJ223" s="418"/>
      <c r="CK223" s="418"/>
      <c r="CL223" s="418"/>
      <c r="CM223" s="418"/>
      <c r="CN223" s="419"/>
      <c r="CO223" s="417" t="s">
        <v>299</v>
      </c>
      <c r="CP223" s="418"/>
      <c r="CQ223" s="418"/>
      <c r="CR223" s="418"/>
      <c r="CS223" s="418"/>
      <c r="CT223" s="418"/>
      <c r="CU223" s="418"/>
      <c r="CV223" s="418"/>
      <c r="CW223" s="418"/>
      <c r="CX223" s="418"/>
      <c r="CY223" s="418"/>
      <c r="CZ223" s="418"/>
      <c r="DA223" s="418"/>
      <c r="DB223" s="418"/>
      <c r="DC223" s="418"/>
      <c r="DD223" s="419"/>
    </row>
    <row r="224" spans="1:108" s="144" customFormat="1" ht="17.45" customHeight="1">
      <c r="A224" s="145" t="s">
        <v>548</v>
      </c>
      <c r="B224" s="429" t="s">
        <v>497</v>
      </c>
      <c r="C224" s="430"/>
      <c r="D224" s="430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  <c r="AA224" s="430"/>
      <c r="AB224" s="430"/>
      <c r="AC224" s="430"/>
      <c r="AD224" s="430"/>
      <c r="AE224" s="430"/>
      <c r="AF224" s="430"/>
      <c r="AG224" s="430"/>
      <c r="AH224" s="430"/>
      <c r="AI224" s="430"/>
      <c r="AJ224" s="430"/>
      <c r="AK224" s="430"/>
      <c r="AL224" s="430"/>
      <c r="AM224" s="430"/>
      <c r="AN224" s="430"/>
      <c r="AO224" s="430"/>
      <c r="AP224" s="430"/>
      <c r="AQ224" s="430"/>
      <c r="AR224" s="430"/>
      <c r="AS224" s="430"/>
      <c r="AT224" s="430"/>
      <c r="AU224" s="430"/>
      <c r="AV224" s="430"/>
      <c r="AW224" s="430"/>
      <c r="AX224" s="430"/>
      <c r="AY224" s="430"/>
      <c r="AZ224" s="431"/>
      <c r="BA224" s="417">
        <v>5.18</v>
      </c>
      <c r="BB224" s="418"/>
      <c r="BC224" s="418"/>
      <c r="BD224" s="418"/>
      <c r="BE224" s="418"/>
      <c r="BF224" s="418"/>
      <c r="BG224" s="418"/>
      <c r="BH224" s="418"/>
      <c r="BI224" s="418"/>
      <c r="BJ224" s="418"/>
      <c r="BK224" s="418"/>
      <c r="BL224" s="418"/>
      <c r="BM224" s="418"/>
      <c r="BN224" s="418"/>
      <c r="BO224" s="418"/>
      <c r="BP224" s="418"/>
      <c r="BQ224" s="418"/>
      <c r="BR224" s="418"/>
      <c r="BS224" s="418"/>
      <c r="BT224" s="419"/>
      <c r="BU224" s="417">
        <v>5.18</v>
      </c>
      <c r="BV224" s="418"/>
      <c r="BW224" s="418"/>
      <c r="BX224" s="418"/>
      <c r="BY224" s="418"/>
      <c r="BZ224" s="418"/>
      <c r="CA224" s="418"/>
      <c r="CB224" s="418"/>
      <c r="CC224" s="418"/>
      <c r="CD224" s="418"/>
      <c r="CE224" s="418"/>
      <c r="CF224" s="418"/>
      <c r="CG224" s="418"/>
      <c r="CH224" s="418"/>
      <c r="CI224" s="418"/>
      <c r="CJ224" s="418"/>
      <c r="CK224" s="418"/>
      <c r="CL224" s="418"/>
      <c r="CM224" s="418"/>
      <c r="CN224" s="419"/>
      <c r="CO224" s="417" t="s">
        <v>299</v>
      </c>
      <c r="CP224" s="418"/>
      <c r="CQ224" s="418"/>
      <c r="CR224" s="418"/>
      <c r="CS224" s="418"/>
      <c r="CT224" s="418"/>
      <c r="CU224" s="418"/>
      <c r="CV224" s="418"/>
      <c r="CW224" s="418"/>
      <c r="CX224" s="418"/>
      <c r="CY224" s="418"/>
      <c r="CZ224" s="418"/>
      <c r="DA224" s="418"/>
      <c r="DB224" s="418"/>
      <c r="DC224" s="418"/>
      <c r="DD224" s="419"/>
    </row>
    <row r="225" spans="1:108" s="144" customFormat="1" ht="17.45" customHeight="1">
      <c r="A225" s="145" t="s">
        <v>549</v>
      </c>
      <c r="B225" s="429" t="s">
        <v>499</v>
      </c>
      <c r="C225" s="430"/>
      <c r="D225" s="430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  <c r="Q225" s="430"/>
      <c r="R225" s="430"/>
      <c r="S225" s="430"/>
      <c r="T225" s="430"/>
      <c r="U225" s="430"/>
      <c r="V225" s="430"/>
      <c r="W225" s="430"/>
      <c r="X225" s="430"/>
      <c r="Y225" s="430"/>
      <c r="Z225" s="430"/>
      <c r="AA225" s="430"/>
      <c r="AB225" s="430"/>
      <c r="AC225" s="430"/>
      <c r="AD225" s="430"/>
      <c r="AE225" s="430"/>
      <c r="AF225" s="430"/>
      <c r="AG225" s="430"/>
      <c r="AH225" s="430"/>
      <c r="AI225" s="430"/>
      <c r="AJ225" s="430"/>
      <c r="AK225" s="430"/>
      <c r="AL225" s="430"/>
      <c r="AM225" s="430"/>
      <c r="AN225" s="430"/>
      <c r="AO225" s="430"/>
      <c r="AP225" s="430"/>
      <c r="AQ225" s="430"/>
      <c r="AR225" s="430"/>
      <c r="AS225" s="430"/>
      <c r="AT225" s="430"/>
      <c r="AU225" s="430"/>
      <c r="AV225" s="430"/>
      <c r="AW225" s="430"/>
      <c r="AX225" s="430"/>
      <c r="AY225" s="430"/>
      <c r="AZ225" s="431"/>
      <c r="BA225" s="467">
        <v>5.92</v>
      </c>
      <c r="BB225" s="468"/>
      <c r="BC225" s="468"/>
      <c r="BD225" s="468"/>
      <c r="BE225" s="468"/>
      <c r="BF225" s="468"/>
      <c r="BG225" s="468"/>
      <c r="BH225" s="468"/>
      <c r="BI225" s="468"/>
      <c r="BJ225" s="468"/>
      <c r="BK225" s="468"/>
      <c r="BL225" s="468"/>
      <c r="BM225" s="468"/>
      <c r="BN225" s="468"/>
      <c r="BO225" s="468"/>
      <c r="BP225" s="468"/>
      <c r="BQ225" s="468"/>
      <c r="BR225" s="468"/>
      <c r="BS225" s="468"/>
      <c r="BT225" s="469"/>
      <c r="BU225" s="467">
        <v>5.92</v>
      </c>
      <c r="BV225" s="468"/>
      <c r="BW225" s="468"/>
      <c r="BX225" s="468"/>
      <c r="BY225" s="468"/>
      <c r="BZ225" s="468"/>
      <c r="CA225" s="468"/>
      <c r="CB225" s="468"/>
      <c r="CC225" s="468"/>
      <c r="CD225" s="468"/>
      <c r="CE225" s="468"/>
      <c r="CF225" s="468"/>
      <c r="CG225" s="468"/>
      <c r="CH225" s="468"/>
      <c r="CI225" s="468"/>
      <c r="CJ225" s="468"/>
      <c r="CK225" s="468"/>
      <c r="CL225" s="468"/>
      <c r="CM225" s="468"/>
      <c r="CN225" s="469"/>
      <c r="CO225" s="417" t="s">
        <v>299</v>
      </c>
      <c r="CP225" s="418"/>
      <c r="CQ225" s="418"/>
      <c r="CR225" s="418"/>
      <c r="CS225" s="418"/>
      <c r="CT225" s="418"/>
      <c r="CU225" s="418"/>
      <c r="CV225" s="418"/>
      <c r="CW225" s="418"/>
      <c r="CX225" s="418"/>
      <c r="CY225" s="418"/>
      <c r="CZ225" s="418"/>
      <c r="DA225" s="418"/>
      <c r="DB225" s="418"/>
      <c r="DC225" s="418"/>
      <c r="DD225" s="419"/>
    </row>
    <row r="226" spans="1:108" s="144" customFormat="1" ht="17.45" customHeight="1">
      <c r="A226" s="145" t="s">
        <v>550</v>
      </c>
      <c r="B226" s="429" t="s">
        <v>501</v>
      </c>
      <c r="C226" s="430"/>
      <c r="D226" s="430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  <c r="AA226" s="430"/>
      <c r="AB226" s="430"/>
      <c r="AC226" s="430"/>
      <c r="AD226" s="430"/>
      <c r="AE226" s="430"/>
      <c r="AF226" s="430"/>
      <c r="AG226" s="430"/>
      <c r="AH226" s="430"/>
      <c r="AI226" s="430"/>
      <c r="AJ226" s="430"/>
      <c r="AK226" s="430"/>
      <c r="AL226" s="430"/>
      <c r="AM226" s="430"/>
      <c r="AN226" s="430"/>
      <c r="AO226" s="430"/>
      <c r="AP226" s="430"/>
      <c r="AQ226" s="430"/>
      <c r="AR226" s="430"/>
      <c r="AS226" s="430"/>
      <c r="AT226" s="430"/>
      <c r="AU226" s="430"/>
      <c r="AV226" s="430"/>
      <c r="AW226" s="430"/>
      <c r="AX226" s="430"/>
      <c r="AY226" s="430"/>
      <c r="AZ226" s="431"/>
      <c r="BA226" s="417">
        <v>40.98</v>
      </c>
      <c r="BB226" s="418"/>
      <c r="BC226" s="418"/>
      <c r="BD226" s="418"/>
      <c r="BE226" s="418"/>
      <c r="BF226" s="418"/>
      <c r="BG226" s="418"/>
      <c r="BH226" s="418"/>
      <c r="BI226" s="418"/>
      <c r="BJ226" s="418"/>
      <c r="BK226" s="418"/>
      <c r="BL226" s="418"/>
      <c r="BM226" s="418"/>
      <c r="BN226" s="418"/>
      <c r="BO226" s="418"/>
      <c r="BP226" s="418"/>
      <c r="BQ226" s="418"/>
      <c r="BR226" s="418"/>
      <c r="BS226" s="418"/>
      <c r="BT226" s="419"/>
      <c r="BU226" s="417">
        <v>40.98</v>
      </c>
      <c r="BV226" s="418"/>
      <c r="BW226" s="418"/>
      <c r="BX226" s="418"/>
      <c r="BY226" s="418"/>
      <c r="BZ226" s="418"/>
      <c r="CA226" s="418"/>
      <c r="CB226" s="418"/>
      <c r="CC226" s="418"/>
      <c r="CD226" s="418"/>
      <c r="CE226" s="418"/>
      <c r="CF226" s="418"/>
      <c r="CG226" s="418"/>
      <c r="CH226" s="418"/>
      <c r="CI226" s="418"/>
      <c r="CJ226" s="418"/>
      <c r="CK226" s="418"/>
      <c r="CL226" s="418"/>
      <c r="CM226" s="418"/>
      <c r="CN226" s="419"/>
      <c r="CO226" s="417" t="s">
        <v>299</v>
      </c>
      <c r="CP226" s="418"/>
      <c r="CQ226" s="418"/>
      <c r="CR226" s="418"/>
      <c r="CS226" s="418"/>
      <c r="CT226" s="418"/>
      <c r="CU226" s="418"/>
      <c r="CV226" s="418"/>
      <c r="CW226" s="418"/>
      <c r="CX226" s="418"/>
      <c r="CY226" s="418"/>
      <c r="CZ226" s="418"/>
      <c r="DA226" s="418"/>
      <c r="DB226" s="418"/>
      <c r="DC226" s="418"/>
      <c r="DD226" s="419"/>
    </row>
    <row r="227" spans="1:108" s="144" customFormat="1" ht="17.45" customHeight="1">
      <c r="A227" s="145" t="s">
        <v>551</v>
      </c>
      <c r="B227" s="429" t="s">
        <v>503</v>
      </c>
      <c r="C227" s="430"/>
      <c r="D227" s="430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  <c r="Q227" s="430"/>
      <c r="R227" s="430"/>
      <c r="S227" s="430"/>
      <c r="T227" s="430"/>
      <c r="U227" s="430"/>
      <c r="V227" s="430"/>
      <c r="W227" s="430"/>
      <c r="X227" s="430"/>
      <c r="Y227" s="430"/>
      <c r="Z227" s="430"/>
      <c r="AA227" s="430"/>
      <c r="AB227" s="430"/>
      <c r="AC227" s="430"/>
      <c r="AD227" s="430"/>
      <c r="AE227" s="430"/>
      <c r="AF227" s="430"/>
      <c r="AG227" s="430"/>
      <c r="AH227" s="430"/>
      <c r="AI227" s="430"/>
      <c r="AJ227" s="430"/>
      <c r="AK227" s="430"/>
      <c r="AL227" s="430"/>
      <c r="AM227" s="430"/>
      <c r="AN227" s="430"/>
      <c r="AO227" s="430"/>
      <c r="AP227" s="430"/>
      <c r="AQ227" s="430"/>
      <c r="AR227" s="430"/>
      <c r="AS227" s="430"/>
      <c r="AT227" s="430"/>
      <c r="AU227" s="430"/>
      <c r="AV227" s="430"/>
      <c r="AW227" s="430"/>
      <c r="AX227" s="430"/>
      <c r="AY227" s="430"/>
      <c r="AZ227" s="431"/>
      <c r="BA227" s="417">
        <v>3.29</v>
      </c>
      <c r="BB227" s="418"/>
      <c r="BC227" s="418"/>
      <c r="BD227" s="418"/>
      <c r="BE227" s="418"/>
      <c r="BF227" s="418"/>
      <c r="BG227" s="418"/>
      <c r="BH227" s="418"/>
      <c r="BI227" s="418"/>
      <c r="BJ227" s="418"/>
      <c r="BK227" s="418"/>
      <c r="BL227" s="418"/>
      <c r="BM227" s="418"/>
      <c r="BN227" s="418"/>
      <c r="BO227" s="418"/>
      <c r="BP227" s="418"/>
      <c r="BQ227" s="418"/>
      <c r="BR227" s="418"/>
      <c r="BS227" s="418"/>
      <c r="BT227" s="419"/>
      <c r="BU227" s="417">
        <v>3.29</v>
      </c>
      <c r="BV227" s="418"/>
      <c r="BW227" s="418"/>
      <c r="BX227" s="418"/>
      <c r="BY227" s="418"/>
      <c r="BZ227" s="418"/>
      <c r="CA227" s="418"/>
      <c r="CB227" s="418"/>
      <c r="CC227" s="418"/>
      <c r="CD227" s="418"/>
      <c r="CE227" s="418"/>
      <c r="CF227" s="418"/>
      <c r="CG227" s="418"/>
      <c r="CH227" s="418"/>
      <c r="CI227" s="418"/>
      <c r="CJ227" s="418"/>
      <c r="CK227" s="418"/>
      <c r="CL227" s="418"/>
      <c r="CM227" s="418"/>
      <c r="CN227" s="419"/>
      <c r="CO227" s="417" t="s">
        <v>299</v>
      </c>
      <c r="CP227" s="418"/>
      <c r="CQ227" s="418"/>
      <c r="CR227" s="418"/>
      <c r="CS227" s="418"/>
      <c r="CT227" s="418"/>
      <c r="CU227" s="418"/>
      <c r="CV227" s="418"/>
      <c r="CW227" s="418"/>
      <c r="CX227" s="418"/>
      <c r="CY227" s="418"/>
      <c r="CZ227" s="418"/>
      <c r="DA227" s="418"/>
      <c r="DB227" s="418"/>
      <c r="DC227" s="418"/>
      <c r="DD227" s="419"/>
    </row>
    <row r="228" spans="1:108" s="144" customFormat="1" ht="17.45" customHeight="1">
      <c r="A228" s="145" t="s">
        <v>552</v>
      </c>
      <c r="B228" s="429" t="s">
        <v>505</v>
      </c>
      <c r="C228" s="430"/>
      <c r="D228" s="430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  <c r="Q228" s="430"/>
      <c r="R228" s="430"/>
      <c r="S228" s="430"/>
      <c r="T228" s="430"/>
      <c r="U228" s="430"/>
      <c r="V228" s="430"/>
      <c r="W228" s="430"/>
      <c r="X228" s="430"/>
      <c r="Y228" s="430"/>
      <c r="Z228" s="430"/>
      <c r="AA228" s="430"/>
      <c r="AB228" s="430"/>
      <c r="AC228" s="430"/>
      <c r="AD228" s="430"/>
      <c r="AE228" s="430"/>
      <c r="AF228" s="430"/>
      <c r="AG228" s="430"/>
      <c r="AH228" s="430"/>
      <c r="AI228" s="430"/>
      <c r="AJ228" s="430"/>
      <c r="AK228" s="430"/>
      <c r="AL228" s="430"/>
      <c r="AM228" s="430"/>
      <c r="AN228" s="430"/>
      <c r="AO228" s="430"/>
      <c r="AP228" s="430"/>
      <c r="AQ228" s="430"/>
      <c r="AR228" s="430"/>
      <c r="AS228" s="430"/>
      <c r="AT228" s="430"/>
      <c r="AU228" s="430"/>
      <c r="AV228" s="430"/>
      <c r="AW228" s="430"/>
      <c r="AX228" s="430"/>
      <c r="AY228" s="430"/>
      <c r="AZ228" s="431"/>
      <c r="BA228" s="417">
        <v>1.11</v>
      </c>
      <c r="BB228" s="418"/>
      <c r="BC228" s="418"/>
      <c r="BD228" s="418"/>
      <c r="BE228" s="418"/>
      <c r="BF228" s="418"/>
      <c r="BG228" s="418"/>
      <c r="BH228" s="418"/>
      <c r="BI228" s="418"/>
      <c r="BJ228" s="418"/>
      <c r="BK228" s="418"/>
      <c r="BL228" s="418"/>
      <c r="BM228" s="418"/>
      <c r="BN228" s="418"/>
      <c r="BO228" s="418"/>
      <c r="BP228" s="418"/>
      <c r="BQ228" s="418"/>
      <c r="BR228" s="418"/>
      <c r="BS228" s="418"/>
      <c r="BT228" s="419"/>
      <c r="BU228" s="417">
        <v>1.11</v>
      </c>
      <c r="BV228" s="418"/>
      <c r="BW228" s="418"/>
      <c r="BX228" s="418"/>
      <c r="BY228" s="418"/>
      <c r="BZ228" s="418"/>
      <c r="CA228" s="418"/>
      <c r="CB228" s="418"/>
      <c r="CC228" s="418"/>
      <c r="CD228" s="418"/>
      <c r="CE228" s="418"/>
      <c r="CF228" s="418"/>
      <c r="CG228" s="418"/>
      <c r="CH228" s="418"/>
      <c r="CI228" s="418"/>
      <c r="CJ228" s="418"/>
      <c r="CK228" s="418"/>
      <c r="CL228" s="418"/>
      <c r="CM228" s="418"/>
      <c r="CN228" s="419"/>
      <c r="CO228" s="417" t="s">
        <v>299</v>
      </c>
      <c r="CP228" s="418"/>
      <c r="CQ228" s="418"/>
      <c r="CR228" s="418"/>
      <c r="CS228" s="418"/>
      <c r="CT228" s="418"/>
      <c r="CU228" s="418"/>
      <c r="CV228" s="418"/>
      <c r="CW228" s="418"/>
      <c r="CX228" s="418"/>
      <c r="CY228" s="418"/>
      <c r="CZ228" s="418"/>
      <c r="DA228" s="418"/>
      <c r="DB228" s="418"/>
      <c r="DC228" s="418"/>
      <c r="DD228" s="419"/>
    </row>
    <row r="229" spans="1:108" s="144" customFormat="1" ht="17.45" customHeight="1">
      <c r="A229" s="145" t="s">
        <v>553</v>
      </c>
      <c r="B229" s="429" t="s">
        <v>507</v>
      </c>
      <c r="C229" s="430"/>
      <c r="D229" s="430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  <c r="Q229" s="430"/>
      <c r="R229" s="430"/>
      <c r="S229" s="430"/>
      <c r="T229" s="430"/>
      <c r="U229" s="430"/>
      <c r="V229" s="430"/>
      <c r="W229" s="430"/>
      <c r="X229" s="430"/>
      <c r="Y229" s="430"/>
      <c r="Z229" s="430"/>
      <c r="AA229" s="430"/>
      <c r="AB229" s="430"/>
      <c r="AC229" s="430"/>
      <c r="AD229" s="430"/>
      <c r="AE229" s="430"/>
      <c r="AF229" s="430"/>
      <c r="AG229" s="430"/>
      <c r="AH229" s="430"/>
      <c r="AI229" s="430"/>
      <c r="AJ229" s="430"/>
      <c r="AK229" s="430"/>
      <c r="AL229" s="430"/>
      <c r="AM229" s="430"/>
      <c r="AN229" s="430"/>
      <c r="AO229" s="430"/>
      <c r="AP229" s="430"/>
      <c r="AQ229" s="430"/>
      <c r="AR229" s="430"/>
      <c r="AS229" s="430"/>
      <c r="AT229" s="430"/>
      <c r="AU229" s="430"/>
      <c r="AV229" s="430"/>
      <c r="AW229" s="430"/>
      <c r="AX229" s="430"/>
      <c r="AY229" s="430"/>
      <c r="AZ229" s="431"/>
      <c r="BA229" s="417">
        <v>2.51</v>
      </c>
      <c r="BB229" s="418"/>
      <c r="BC229" s="418"/>
      <c r="BD229" s="418"/>
      <c r="BE229" s="418"/>
      <c r="BF229" s="418"/>
      <c r="BG229" s="418"/>
      <c r="BH229" s="418"/>
      <c r="BI229" s="418"/>
      <c r="BJ229" s="418"/>
      <c r="BK229" s="418"/>
      <c r="BL229" s="418"/>
      <c r="BM229" s="418"/>
      <c r="BN229" s="418"/>
      <c r="BO229" s="418"/>
      <c r="BP229" s="418"/>
      <c r="BQ229" s="418"/>
      <c r="BR229" s="418"/>
      <c r="BS229" s="418"/>
      <c r="BT229" s="419"/>
      <c r="BU229" s="417">
        <v>2.51</v>
      </c>
      <c r="BV229" s="418"/>
      <c r="BW229" s="418"/>
      <c r="BX229" s="418"/>
      <c r="BY229" s="418"/>
      <c r="BZ229" s="418"/>
      <c r="CA229" s="418"/>
      <c r="CB229" s="418"/>
      <c r="CC229" s="418"/>
      <c r="CD229" s="418"/>
      <c r="CE229" s="418"/>
      <c r="CF229" s="418"/>
      <c r="CG229" s="418"/>
      <c r="CH229" s="418"/>
      <c r="CI229" s="418"/>
      <c r="CJ229" s="418"/>
      <c r="CK229" s="418"/>
      <c r="CL229" s="418"/>
      <c r="CM229" s="418"/>
      <c r="CN229" s="419"/>
      <c r="CO229" s="417" t="s">
        <v>299</v>
      </c>
      <c r="CP229" s="418"/>
      <c r="CQ229" s="418"/>
      <c r="CR229" s="418"/>
      <c r="CS229" s="418"/>
      <c r="CT229" s="418"/>
      <c r="CU229" s="418"/>
      <c r="CV229" s="418"/>
      <c r="CW229" s="418"/>
      <c r="CX229" s="418"/>
      <c r="CY229" s="418"/>
      <c r="CZ229" s="418"/>
      <c r="DA229" s="418"/>
      <c r="DB229" s="418"/>
      <c r="DC229" s="418"/>
      <c r="DD229" s="419"/>
    </row>
    <row r="230" spans="1:108" s="144" customFormat="1" ht="17.45" customHeight="1">
      <c r="A230" s="145" t="s">
        <v>554</v>
      </c>
      <c r="B230" s="429" t="s">
        <v>509</v>
      </c>
      <c r="C230" s="430"/>
      <c r="D230" s="430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  <c r="Q230" s="430"/>
      <c r="R230" s="430"/>
      <c r="S230" s="430"/>
      <c r="T230" s="430"/>
      <c r="U230" s="430"/>
      <c r="V230" s="430"/>
      <c r="W230" s="430"/>
      <c r="X230" s="430"/>
      <c r="Y230" s="430"/>
      <c r="Z230" s="430"/>
      <c r="AA230" s="430"/>
      <c r="AB230" s="430"/>
      <c r="AC230" s="430"/>
      <c r="AD230" s="430"/>
      <c r="AE230" s="430"/>
      <c r="AF230" s="430"/>
      <c r="AG230" s="430"/>
      <c r="AH230" s="430"/>
      <c r="AI230" s="430"/>
      <c r="AJ230" s="430"/>
      <c r="AK230" s="430"/>
      <c r="AL230" s="430"/>
      <c r="AM230" s="430"/>
      <c r="AN230" s="430"/>
      <c r="AO230" s="430"/>
      <c r="AP230" s="430"/>
      <c r="AQ230" s="430"/>
      <c r="AR230" s="430"/>
      <c r="AS230" s="430"/>
      <c r="AT230" s="430"/>
      <c r="AU230" s="430"/>
      <c r="AV230" s="430"/>
      <c r="AW230" s="430"/>
      <c r="AX230" s="430"/>
      <c r="AY230" s="430"/>
      <c r="AZ230" s="431"/>
      <c r="BA230" s="417">
        <v>2.94</v>
      </c>
      <c r="BB230" s="418"/>
      <c r="BC230" s="418"/>
      <c r="BD230" s="418"/>
      <c r="BE230" s="418"/>
      <c r="BF230" s="418"/>
      <c r="BG230" s="418"/>
      <c r="BH230" s="418"/>
      <c r="BI230" s="418"/>
      <c r="BJ230" s="418"/>
      <c r="BK230" s="418"/>
      <c r="BL230" s="418"/>
      <c r="BM230" s="418"/>
      <c r="BN230" s="418"/>
      <c r="BO230" s="418"/>
      <c r="BP230" s="418"/>
      <c r="BQ230" s="418"/>
      <c r="BR230" s="418"/>
      <c r="BS230" s="418"/>
      <c r="BT230" s="419"/>
      <c r="BU230" s="417">
        <v>2.94</v>
      </c>
      <c r="BV230" s="418"/>
      <c r="BW230" s="418"/>
      <c r="BX230" s="418"/>
      <c r="BY230" s="418"/>
      <c r="BZ230" s="418"/>
      <c r="CA230" s="418"/>
      <c r="CB230" s="418"/>
      <c r="CC230" s="418"/>
      <c r="CD230" s="418"/>
      <c r="CE230" s="418"/>
      <c r="CF230" s="418"/>
      <c r="CG230" s="418"/>
      <c r="CH230" s="418"/>
      <c r="CI230" s="418"/>
      <c r="CJ230" s="418"/>
      <c r="CK230" s="418"/>
      <c r="CL230" s="418"/>
      <c r="CM230" s="418"/>
      <c r="CN230" s="419"/>
      <c r="CO230" s="417" t="s">
        <v>299</v>
      </c>
      <c r="CP230" s="418"/>
      <c r="CQ230" s="418"/>
      <c r="CR230" s="418"/>
      <c r="CS230" s="418"/>
      <c r="CT230" s="418"/>
      <c r="CU230" s="418"/>
      <c r="CV230" s="418"/>
      <c r="CW230" s="418"/>
      <c r="CX230" s="418"/>
      <c r="CY230" s="418"/>
      <c r="CZ230" s="418"/>
      <c r="DA230" s="418"/>
      <c r="DB230" s="418"/>
      <c r="DC230" s="418"/>
      <c r="DD230" s="419"/>
    </row>
    <row r="231" spans="1:108" s="144" customFormat="1" ht="17.45" customHeight="1">
      <c r="A231" s="145" t="s">
        <v>555</v>
      </c>
      <c r="B231" s="429" t="s">
        <v>511</v>
      </c>
      <c r="C231" s="430"/>
      <c r="D231" s="430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  <c r="Q231" s="430"/>
      <c r="R231" s="430"/>
      <c r="S231" s="430"/>
      <c r="T231" s="430"/>
      <c r="U231" s="430"/>
      <c r="V231" s="430"/>
      <c r="W231" s="430"/>
      <c r="X231" s="430"/>
      <c r="Y231" s="430"/>
      <c r="Z231" s="430"/>
      <c r="AA231" s="430"/>
      <c r="AB231" s="430"/>
      <c r="AC231" s="430"/>
      <c r="AD231" s="430"/>
      <c r="AE231" s="430"/>
      <c r="AF231" s="430"/>
      <c r="AG231" s="430"/>
      <c r="AH231" s="430"/>
      <c r="AI231" s="430"/>
      <c r="AJ231" s="430"/>
      <c r="AK231" s="430"/>
      <c r="AL231" s="430"/>
      <c r="AM231" s="430"/>
      <c r="AN231" s="430"/>
      <c r="AO231" s="430"/>
      <c r="AP231" s="430"/>
      <c r="AQ231" s="430"/>
      <c r="AR231" s="430"/>
      <c r="AS231" s="430"/>
      <c r="AT231" s="430"/>
      <c r="AU231" s="430"/>
      <c r="AV231" s="430"/>
      <c r="AW231" s="430"/>
      <c r="AX231" s="430"/>
      <c r="AY231" s="430"/>
      <c r="AZ231" s="431"/>
      <c r="BA231" s="417">
        <v>2.42</v>
      </c>
      <c r="BB231" s="418"/>
      <c r="BC231" s="418"/>
      <c r="BD231" s="418"/>
      <c r="BE231" s="418"/>
      <c r="BF231" s="418"/>
      <c r="BG231" s="418"/>
      <c r="BH231" s="418"/>
      <c r="BI231" s="418"/>
      <c r="BJ231" s="418"/>
      <c r="BK231" s="418"/>
      <c r="BL231" s="418"/>
      <c r="BM231" s="418"/>
      <c r="BN231" s="418"/>
      <c r="BO231" s="418"/>
      <c r="BP231" s="418"/>
      <c r="BQ231" s="418"/>
      <c r="BR231" s="418"/>
      <c r="BS231" s="418"/>
      <c r="BT231" s="419"/>
      <c r="BU231" s="417">
        <v>2.42</v>
      </c>
      <c r="BV231" s="418"/>
      <c r="BW231" s="418"/>
      <c r="BX231" s="418"/>
      <c r="BY231" s="418"/>
      <c r="BZ231" s="418"/>
      <c r="CA231" s="418"/>
      <c r="CB231" s="418"/>
      <c r="CC231" s="418"/>
      <c r="CD231" s="418"/>
      <c r="CE231" s="418"/>
      <c r="CF231" s="418"/>
      <c r="CG231" s="418"/>
      <c r="CH231" s="418"/>
      <c r="CI231" s="418"/>
      <c r="CJ231" s="418"/>
      <c r="CK231" s="418"/>
      <c r="CL231" s="418"/>
      <c r="CM231" s="418"/>
      <c r="CN231" s="419"/>
      <c r="CO231" s="417" t="s">
        <v>299</v>
      </c>
      <c r="CP231" s="418"/>
      <c r="CQ231" s="418"/>
      <c r="CR231" s="418"/>
      <c r="CS231" s="418"/>
      <c r="CT231" s="418"/>
      <c r="CU231" s="418"/>
      <c r="CV231" s="418"/>
      <c r="CW231" s="418"/>
      <c r="CX231" s="418"/>
      <c r="CY231" s="418"/>
      <c r="CZ231" s="418"/>
      <c r="DA231" s="418"/>
      <c r="DB231" s="418"/>
      <c r="DC231" s="418"/>
      <c r="DD231" s="419"/>
    </row>
    <row r="232" spans="1:108" s="144" customFormat="1" ht="17.45" customHeight="1">
      <c r="A232" s="145" t="s">
        <v>556</v>
      </c>
      <c r="B232" s="429" t="s">
        <v>513</v>
      </c>
      <c r="C232" s="430"/>
      <c r="D232" s="430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  <c r="AA232" s="430"/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  <c r="AM232" s="430"/>
      <c r="AN232" s="430"/>
      <c r="AO232" s="430"/>
      <c r="AP232" s="430"/>
      <c r="AQ232" s="430"/>
      <c r="AR232" s="430"/>
      <c r="AS232" s="430"/>
      <c r="AT232" s="430"/>
      <c r="AU232" s="430"/>
      <c r="AV232" s="430"/>
      <c r="AW232" s="430"/>
      <c r="AX232" s="430"/>
      <c r="AY232" s="430"/>
      <c r="AZ232" s="431"/>
      <c r="BA232" s="417">
        <v>2.42</v>
      </c>
      <c r="BB232" s="418"/>
      <c r="BC232" s="418"/>
      <c r="BD232" s="418"/>
      <c r="BE232" s="418"/>
      <c r="BF232" s="418"/>
      <c r="BG232" s="418"/>
      <c r="BH232" s="418"/>
      <c r="BI232" s="418"/>
      <c r="BJ232" s="418"/>
      <c r="BK232" s="418"/>
      <c r="BL232" s="418"/>
      <c r="BM232" s="418"/>
      <c r="BN232" s="418"/>
      <c r="BO232" s="418"/>
      <c r="BP232" s="418"/>
      <c r="BQ232" s="418"/>
      <c r="BR232" s="418"/>
      <c r="BS232" s="418"/>
      <c r="BT232" s="419"/>
      <c r="BU232" s="417">
        <v>2.42</v>
      </c>
      <c r="BV232" s="418"/>
      <c r="BW232" s="418"/>
      <c r="BX232" s="418"/>
      <c r="BY232" s="418"/>
      <c r="BZ232" s="418"/>
      <c r="CA232" s="418"/>
      <c r="CB232" s="418"/>
      <c r="CC232" s="418"/>
      <c r="CD232" s="418"/>
      <c r="CE232" s="418"/>
      <c r="CF232" s="418"/>
      <c r="CG232" s="418"/>
      <c r="CH232" s="418"/>
      <c r="CI232" s="418"/>
      <c r="CJ232" s="418"/>
      <c r="CK232" s="418"/>
      <c r="CL232" s="418"/>
      <c r="CM232" s="418"/>
      <c r="CN232" s="419"/>
      <c r="CO232" s="417" t="s">
        <v>299</v>
      </c>
      <c r="CP232" s="418"/>
      <c r="CQ232" s="418"/>
      <c r="CR232" s="418"/>
      <c r="CS232" s="418"/>
      <c r="CT232" s="418"/>
      <c r="CU232" s="418"/>
      <c r="CV232" s="418"/>
      <c r="CW232" s="418"/>
      <c r="CX232" s="418"/>
      <c r="CY232" s="418"/>
      <c r="CZ232" s="418"/>
      <c r="DA232" s="418"/>
      <c r="DB232" s="418"/>
      <c r="DC232" s="418"/>
      <c r="DD232" s="419"/>
    </row>
    <row r="233" spans="1:108" s="144" customFormat="1" ht="17.45" customHeight="1">
      <c r="A233" s="145" t="s">
        <v>557</v>
      </c>
      <c r="B233" s="429" t="s">
        <v>515</v>
      </c>
      <c r="C233" s="430"/>
      <c r="D233" s="430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  <c r="Q233" s="430"/>
      <c r="R233" s="430"/>
      <c r="S233" s="430"/>
      <c r="T233" s="430"/>
      <c r="U233" s="430"/>
      <c r="V233" s="430"/>
      <c r="W233" s="430"/>
      <c r="X233" s="430"/>
      <c r="Y233" s="430"/>
      <c r="Z233" s="430"/>
      <c r="AA233" s="430"/>
      <c r="AB233" s="430"/>
      <c r="AC233" s="430"/>
      <c r="AD233" s="430"/>
      <c r="AE233" s="430"/>
      <c r="AF233" s="430"/>
      <c r="AG233" s="430"/>
      <c r="AH233" s="430"/>
      <c r="AI233" s="430"/>
      <c r="AJ233" s="430"/>
      <c r="AK233" s="430"/>
      <c r="AL233" s="430"/>
      <c r="AM233" s="430"/>
      <c r="AN233" s="430"/>
      <c r="AO233" s="430"/>
      <c r="AP233" s="430"/>
      <c r="AQ233" s="430"/>
      <c r="AR233" s="430"/>
      <c r="AS233" s="430"/>
      <c r="AT233" s="430"/>
      <c r="AU233" s="430"/>
      <c r="AV233" s="430"/>
      <c r="AW233" s="430"/>
      <c r="AX233" s="430"/>
      <c r="AY233" s="430"/>
      <c r="AZ233" s="431"/>
      <c r="BA233" s="417">
        <v>1.55</v>
      </c>
      <c r="BB233" s="418"/>
      <c r="BC233" s="418"/>
      <c r="BD233" s="418"/>
      <c r="BE233" s="418"/>
      <c r="BF233" s="418"/>
      <c r="BG233" s="418"/>
      <c r="BH233" s="418"/>
      <c r="BI233" s="418"/>
      <c r="BJ233" s="418"/>
      <c r="BK233" s="418"/>
      <c r="BL233" s="418"/>
      <c r="BM233" s="418"/>
      <c r="BN233" s="418"/>
      <c r="BO233" s="418"/>
      <c r="BP233" s="418"/>
      <c r="BQ233" s="418"/>
      <c r="BR233" s="418"/>
      <c r="BS233" s="418"/>
      <c r="BT233" s="419"/>
      <c r="BU233" s="417">
        <v>1.55</v>
      </c>
      <c r="BV233" s="418"/>
      <c r="BW233" s="418"/>
      <c r="BX233" s="418"/>
      <c r="BY233" s="418"/>
      <c r="BZ233" s="418"/>
      <c r="CA233" s="418"/>
      <c r="CB233" s="418"/>
      <c r="CC233" s="418"/>
      <c r="CD233" s="418"/>
      <c r="CE233" s="418"/>
      <c r="CF233" s="418"/>
      <c r="CG233" s="418"/>
      <c r="CH233" s="418"/>
      <c r="CI233" s="418"/>
      <c r="CJ233" s="418"/>
      <c r="CK233" s="418"/>
      <c r="CL233" s="418"/>
      <c r="CM233" s="418"/>
      <c r="CN233" s="419"/>
      <c r="CO233" s="417" t="s">
        <v>299</v>
      </c>
      <c r="CP233" s="418"/>
      <c r="CQ233" s="418"/>
      <c r="CR233" s="418"/>
      <c r="CS233" s="418"/>
      <c r="CT233" s="418"/>
      <c r="CU233" s="418"/>
      <c r="CV233" s="418"/>
      <c r="CW233" s="418"/>
      <c r="CX233" s="418"/>
      <c r="CY233" s="418"/>
      <c r="CZ233" s="418"/>
      <c r="DA233" s="418"/>
      <c r="DB233" s="418"/>
      <c r="DC233" s="418"/>
      <c r="DD233" s="419"/>
    </row>
    <row r="234" spans="1:108" s="144" customFormat="1" ht="19.15" customHeight="1">
      <c r="A234" s="145" t="s">
        <v>558</v>
      </c>
      <c r="B234" s="429" t="s">
        <v>517</v>
      </c>
      <c r="C234" s="430"/>
      <c r="D234" s="430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  <c r="AA234" s="430"/>
      <c r="AB234" s="430"/>
      <c r="AC234" s="430"/>
      <c r="AD234" s="430"/>
      <c r="AE234" s="430"/>
      <c r="AF234" s="430"/>
      <c r="AG234" s="430"/>
      <c r="AH234" s="430"/>
      <c r="AI234" s="430"/>
      <c r="AJ234" s="430"/>
      <c r="AK234" s="430"/>
      <c r="AL234" s="430"/>
      <c r="AM234" s="430"/>
      <c r="AN234" s="430"/>
      <c r="AO234" s="430"/>
      <c r="AP234" s="430"/>
      <c r="AQ234" s="430"/>
      <c r="AR234" s="430"/>
      <c r="AS234" s="430"/>
      <c r="AT234" s="430"/>
      <c r="AU234" s="430"/>
      <c r="AV234" s="430"/>
      <c r="AW234" s="430"/>
      <c r="AX234" s="430"/>
      <c r="AY234" s="430"/>
      <c r="AZ234" s="431"/>
      <c r="BA234" s="417">
        <v>2.95</v>
      </c>
      <c r="BB234" s="418"/>
      <c r="BC234" s="418"/>
      <c r="BD234" s="418"/>
      <c r="BE234" s="418"/>
      <c r="BF234" s="418"/>
      <c r="BG234" s="418"/>
      <c r="BH234" s="418"/>
      <c r="BI234" s="418"/>
      <c r="BJ234" s="418"/>
      <c r="BK234" s="418"/>
      <c r="BL234" s="418"/>
      <c r="BM234" s="418"/>
      <c r="BN234" s="418"/>
      <c r="BO234" s="418"/>
      <c r="BP234" s="418"/>
      <c r="BQ234" s="418"/>
      <c r="BR234" s="418"/>
      <c r="BS234" s="418"/>
      <c r="BT234" s="419"/>
      <c r="BU234" s="417">
        <v>2.95</v>
      </c>
      <c r="BV234" s="418"/>
      <c r="BW234" s="418"/>
      <c r="BX234" s="418"/>
      <c r="BY234" s="418"/>
      <c r="BZ234" s="418"/>
      <c r="CA234" s="418"/>
      <c r="CB234" s="418"/>
      <c r="CC234" s="418"/>
      <c r="CD234" s="418"/>
      <c r="CE234" s="418"/>
      <c r="CF234" s="418"/>
      <c r="CG234" s="418"/>
      <c r="CH234" s="418"/>
      <c r="CI234" s="418"/>
      <c r="CJ234" s="418"/>
      <c r="CK234" s="418"/>
      <c r="CL234" s="418"/>
      <c r="CM234" s="418"/>
      <c r="CN234" s="419"/>
      <c r="CO234" s="417" t="s">
        <v>299</v>
      </c>
      <c r="CP234" s="418"/>
      <c r="CQ234" s="418"/>
      <c r="CR234" s="418"/>
      <c r="CS234" s="418"/>
      <c r="CT234" s="418"/>
      <c r="CU234" s="418"/>
      <c r="CV234" s="418"/>
      <c r="CW234" s="418"/>
      <c r="CX234" s="418"/>
      <c r="CY234" s="418"/>
      <c r="CZ234" s="418"/>
      <c r="DA234" s="418"/>
      <c r="DB234" s="418"/>
      <c r="DC234" s="418"/>
      <c r="DD234" s="419"/>
    </row>
    <row r="235" spans="1:108" s="144" customFormat="1" ht="19.15" customHeight="1">
      <c r="A235" s="145" t="s">
        <v>559</v>
      </c>
      <c r="B235" s="429" t="s">
        <v>519</v>
      </c>
      <c r="C235" s="430"/>
      <c r="D235" s="430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0"/>
      <c r="AC235" s="430"/>
      <c r="AD235" s="430"/>
      <c r="AE235" s="430"/>
      <c r="AF235" s="430"/>
      <c r="AG235" s="430"/>
      <c r="AH235" s="430"/>
      <c r="AI235" s="430"/>
      <c r="AJ235" s="430"/>
      <c r="AK235" s="430"/>
      <c r="AL235" s="430"/>
      <c r="AM235" s="430"/>
      <c r="AN235" s="430"/>
      <c r="AO235" s="430"/>
      <c r="AP235" s="430"/>
      <c r="AQ235" s="430"/>
      <c r="AR235" s="430"/>
      <c r="AS235" s="430"/>
      <c r="AT235" s="430"/>
      <c r="AU235" s="430"/>
      <c r="AV235" s="430"/>
      <c r="AW235" s="430"/>
      <c r="AX235" s="430"/>
      <c r="AY235" s="430"/>
      <c r="AZ235" s="431"/>
      <c r="BA235" s="417">
        <v>1.26</v>
      </c>
      <c r="BB235" s="418"/>
      <c r="BC235" s="418"/>
      <c r="BD235" s="418"/>
      <c r="BE235" s="418"/>
      <c r="BF235" s="418"/>
      <c r="BG235" s="418"/>
      <c r="BH235" s="418"/>
      <c r="BI235" s="418"/>
      <c r="BJ235" s="418"/>
      <c r="BK235" s="418"/>
      <c r="BL235" s="418"/>
      <c r="BM235" s="418"/>
      <c r="BN235" s="418"/>
      <c r="BO235" s="418"/>
      <c r="BP235" s="418"/>
      <c r="BQ235" s="418"/>
      <c r="BR235" s="418"/>
      <c r="BS235" s="418"/>
      <c r="BT235" s="419"/>
      <c r="BU235" s="417">
        <v>1.26</v>
      </c>
      <c r="BV235" s="418"/>
      <c r="BW235" s="418"/>
      <c r="BX235" s="418"/>
      <c r="BY235" s="418"/>
      <c r="BZ235" s="418"/>
      <c r="CA235" s="418"/>
      <c r="CB235" s="418"/>
      <c r="CC235" s="418"/>
      <c r="CD235" s="418"/>
      <c r="CE235" s="418"/>
      <c r="CF235" s="418"/>
      <c r="CG235" s="418"/>
      <c r="CH235" s="418"/>
      <c r="CI235" s="418"/>
      <c r="CJ235" s="418"/>
      <c r="CK235" s="418"/>
      <c r="CL235" s="418"/>
      <c r="CM235" s="418"/>
      <c r="CN235" s="419"/>
      <c r="CO235" s="417" t="s">
        <v>299</v>
      </c>
      <c r="CP235" s="418"/>
      <c r="CQ235" s="418"/>
      <c r="CR235" s="418"/>
      <c r="CS235" s="418"/>
      <c r="CT235" s="418"/>
      <c r="CU235" s="418"/>
      <c r="CV235" s="418"/>
      <c r="CW235" s="418"/>
      <c r="CX235" s="418"/>
      <c r="CY235" s="418"/>
      <c r="CZ235" s="418"/>
      <c r="DA235" s="418"/>
      <c r="DB235" s="418"/>
      <c r="DC235" s="418"/>
      <c r="DD235" s="419"/>
    </row>
    <row r="236" spans="1:108" s="144" customFormat="1" ht="19.15" customHeight="1">
      <c r="A236" s="145" t="s">
        <v>560</v>
      </c>
      <c r="B236" s="429" t="s">
        <v>521</v>
      </c>
      <c r="C236" s="430"/>
      <c r="D236" s="430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  <c r="Q236" s="430"/>
      <c r="R236" s="430"/>
      <c r="S236" s="430"/>
      <c r="T236" s="430"/>
      <c r="U236" s="430"/>
      <c r="V236" s="430"/>
      <c r="W236" s="430"/>
      <c r="X236" s="430"/>
      <c r="Y236" s="430"/>
      <c r="Z236" s="430"/>
      <c r="AA236" s="430"/>
      <c r="AB236" s="430"/>
      <c r="AC236" s="430"/>
      <c r="AD236" s="430"/>
      <c r="AE236" s="430"/>
      <c r="AF236" s="430"/>
      <c r="AG236" s="430"/>
      <c r="AH236" s="430"/>
      <c r="AI236" s="430"/>
      <c r="AJ236" s="430"/>
      <c r="AK236" s="430"/>
      <c r="AL236" s="430"/>
      <c r="AM236" s="430"/>
      <c r="AN236" s="430"/>
      <c r="AO236" s="430"/>
      <c r="AP236" s="430"/>
      <c r="AQ236" s="430"/>
      <c r="AR236" s="430"/>
      <c r="AS236" s="430"/>
      <c r="AT236" s="430"/>
      <c r="AU236" s="430"/>
      <c r="AV236" s="430"/>
      <c r="AW236" s="430"/>
      <c r="AX236" s="430"/>
      <c r="AY236" s="430"/>
      <c r="AZ236" s="431"/>
      <c r="BA236" s="417">
        <v>3.85</v>
      </c>
      <c r="BB236" s="418"/>
      <c r="BC236" s="418"/>
      <c r="BD236" s="418"/>
      <c r="BE236" s="418"/>
      <c r="BF236" s="418"/>
      <c r="BG236" s="418"/>
      <c r="BH236" s="418"/>
      <c r="BI236" s="418"/>
      <c r="BJ236" s="418"/>
      <c r="BK236" s="418"/>
      <c r="BL236" s="418"/>
      <c r="BM236" s="418"/>
      <c r="BN236" s="418"/>
      <c r="BO236" s="418"/>
      <c r="BP236" s="418"/>
      <c r="BQ236" s="418"/>
      <c r="BR236" s="418"/>
      <c r="BS236" s="418"/>
      <c r="BT236" s="419"/>
      <c r="BU236" s="417">
        <v>3.85</v>
      </c>
      <c r="BV236" s="418"/>
      <c r="BW236" s="418"/>
      <c r="BX236" s="418"/>
      <c r="BY236" s="418"/>
      <c r="BZ236" s="418"/>
      <c r="CA236" s="418"/>
      <c r="CB236" s="418"/>
      <c r="CC236" s="418"/>
      <c r="CD236" s="418"/>
      <c r="CE236" s="418"/>
      <c r="CF236" s="418"/>
      <c r="CG236" s="418"/>
      <c r="CH236" s="418"/>
      <c r="CI236" s="418"/>
      <c r="CJ236" s="418"/>
      <c r="CK236" s="418"/>
      <c r="CL236" s="418"/>
      <c r="CM236" s="418"/>
      <c r="CN236" s="419"/>
      <c r="CO236" s="417" t="s">
        <v>299</v>
      </c>
      <c r="CP236" s="418"/>
      <c r="CQ236" s="418"/>
      <c r="CR236" s="418"/>
      <c r="CS236" s="418"/>
      <c r="CT236" s="418"/>
      <c r="CU236" s="418"/>
      <c r="CV236" s="418"/>
      <c r="CW236" s="418"/>
      <c r="CX236" s="418"/>
      <c r="CY236" s="418"/>
      <c r="CZ236" s="418"/>
      <c r="DA236" s="418"/>
      <c r="DB236" s="418"/>
      <c r="DC236" s="418"/>
      <c r="DD236" s="419"/>
    </row>
    <row r="237" spans="1:108" s="144" customFormat="1" ht="19.15" customHeight="1">
      <c r="A237" s="145" t="s">
        <v>561</v>
      </c>
      <c r="B237" s="429" t="s">
        <v>523</v>
      </c>
      <c r="C237" s="430"/>
      <c r="D237" s="430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  <c r="Q237" s="430"/>
      <c r="R237" s="430"/>
      <c r="S237" s="430"/>
      <c r="T237" s="430"/>
      <c r="U237" s="430"/>
      <c r="V237" s="430"/>
      <c r="W237" s="430"/>
      <c r="X237" s="430"/>
      <c r="Y237" s="430"/>
      <c r="Z237" s="430"/>
      <c r="AA237" s="430"/>
      <c r="AB237" s="430"/>
      <c r="AC237" s="430"/>
      <c r="AD237" s="430"/>
      <c r="AE237" s="430"/>
      <c r="AF237" s="430"/>
      <c r="AG237" s="430"/>
      <c r="AH237" s="430"/>
      <c r="AI237" s="430"/>
      <c r="AJ237" s="430"/>
      <c r="AK237" s="430"/>
      <c r="AL237" s="430"/>
      <c r="AM237" s="430"/>
      <c r="AN237" s="430"/>
      <c r="AO237" s="430"/>
      <c r="AP237" s="430"/>
      <c r="AQ237" s="430"/>
      <c r="AR237" s="430"/>
      <c r="AS237" s="430"/>
      <c r="AT237" s="430"/>
      <c r="AU237" s="430"/>
      <c r="AV237" s="430"/>
      <c r="AW237" s="430"/>
      <c r="AX237" s="430"/>
      <c r="AY237" s="430"/>
      <c r="AZ237" s="431"/>
      <c r="BA237" s="417">
        <v>1.64</v>
      </c>
      <c r="BB237" s="418"/>
      <c r="BC237" s="418"/>
      <c r="BD237" s="418"/>
      <c r="BE237" s="418"/>
      <c r="BF237" s="418"/>
      <c r="BG237" s="418"/>
      <c r="BH237" s="418"/>
      <c r="BI237" s="418"/>
      <c r="BJ237" s="418"/>
      <c r="BK237" s="418"/>
      <c r="BL237" s="418"/>
      <c r="BM237" s="418"/>
      <c r="BN237" s="418"/>
      <c r="BO237" s="418"/>
      <c r="BP237" s="418"/>
      <c r="BQ237" s="418"/>
      <c r="BR237" s="418"/>
      <c r="BS237" s="418"/>
      <c r="BT237" s="419"/>
      <c r="BU237" s="417">
        <v>1.64</v>
      </c>
      <c r="BV237" s="418"/>
      <c r="BW237" s="418"/>
      <c r="BX237" s="418"/>
      <c r="BY237" s="418"/>
      <c r="BZ237" s="418"/>
      <c r="CA237" s="418"/>
      <c r="CB237" s="418"/>
      <c r="CC237" s="418"/>
      <c r="CD237" s="418"/>
      <c r="CE237" s="418"/>
      <c r="CF237" s="418"/>
      <c r="CG237" s="418"/>
      <c r="CH237" s="418"/>
      <c r="CI237" s="418"/>
      <c r="CJ237" s="418"/>
      <c r="CK237" s="418"/>
      <c r="CL237" s="418"/>
      <c r="CM237" s="418"/>
      <c r="CN237" s="419"/>
      <c r="CO237" s="417" t="s">
        <v>299</v>
      </c>
      <c r="CP237" s="418"/>
      <c r="CQ237" s="418"/>
      <c r="CR237" s="418"/>
      <c r="CS237" s="418"/>
      <c r="CT237" s="418"/>
      <c r="CU237" s="418"/>
      <c r="CV237" s="418"/>
      <c r="CW237" s="418"/>
      <c r="CX237" s="418"/>
      <c r="CY237" s="418"/>
      <c r="CZ237" s="418"/>
      <c r="DA237" s="418"/>
      <c r="DB237" s="418"/>
      <c r="DC237" s="418"/>
      <c r="DD237" s="419"/>
    </row>
    <row r="238" spans="1:108" s="144" customFormat="1" ht="19.15" customHeight="1">
      <c r="A238" s="145" t="s">
        <v>562</v>
      </c>
      <c r="B238" s="429" t="s">
        <v>525</v>
      </c>
      <c r="C238" s="430"/>
      <c r="D238" s="430"/>
      <c r="E238" s="430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  <c r="Q238" s="430"/>
      <c r="R238" s="430"/>
      <c r="S238" s="430"/>
      <c r="T238" s="430"/>
      <c r="U238" s="430"/>
      <c r="V238" s="430"/>
      <c r="W238" s="430"/>
      <c r="X238" s="430"/>
      <c r="Y238" s="430"/>
      <c r="Z238" s="430"/>
      <c r="AA238" s="430"/>
      <c r="AB238" s="430"/>
      <c r="AC238" s="430"/>
      <c r="AD238" s="430"/>
      <c r="AE238" s="430"/>
      <c r="AF238" s="430"/>
      <c r="AG238" s="430"/>
      <c r="AH238" s="430"/>
      <c r="AI238" s="430"/>
      <c r="AJ238" s="430"/>
      <c r="AK238" s="430"/>
      <c r="AL238" s="430"/>
      <c r="AM238" s="430"/>
      <c r="AN238" s="430"/>
      <c r="AO238" s="430"/>
      <c r="AP238" s="430"/>
      <c r="AQ238" s="430"/>
      <c r="AR238" s="430"/>
      <c r="AS238" s="430"/>
      <c r="AT238" s="430"/>
      <c r="AU238" s="430"/>
      <c r="AV238" s="430"/>
      <c r="AW238" s="430"/>
      <c r="AX238" s="430"/>
      <c r="AY238" s="430"/>
      <c r="AZ238" s="431"/>
      <c r="BA238" s="417">
        <v>4.26</v>
      </c>
      <c r="BB238" s="418"/>
      <c r="BC238" s="418"/>
      <c r="BD238" s="418"/>
      <c r="BE238" s="418"/>
      <c r="BF238" s="418"/>
      <c r="BG238" s="418"/>
      <c r="BH238" s="418"/>
      <c r="BI238" s="418"/>
      <c r="BJ238" s="418"/>
      <c r="BK238" s="418"/>
      <c r="BL238" s="418"/>
      <c r="BM238" s="418"/>
      <c r="BN238" s="418"/>
      <c r="BO238" s="418"/>
      <c r="BP238" s="418"/>
      <c r="BQ238" s="418"/>
      <c r="BR238" s="418"/>
      <c r="BS238" s="418"/>
      <c r="BT238" s="419"/>
      <c r="BU238" s="417">
        <v>4.26</v>
      </c>
      <c r="BV238" s="418"/>
      <c r="BW238" s="418"/>
      <c r="BX238" s="418"/>
      <c r="BY238" s="418"/>
      <c r="BZ238" s="418"/>
      <c r="CA238" s="418"/>
      <c r="CB238" s="418"/>
      <c r="CC238" s="418"/>
      <c r="CD238" s="418"/>
      <c r="CE238" s="418"/>
      <c r="CF238" s="418"/>
      <c r="CG238" s="418"/>
      <c r="CH238" s="418"/>
      <c r="CI238" s="418"/>
      <c r="CJ238" s="418"/>
      <c r="CK238" s="418"/>
      <c r="CL238" s="418"/>
      <c r="CM238" s="418"/>
      <c r="CN238" s="419"/>
      <c r="CO238" s="417" t="s">
        <v>299</v>
      </c>
      <c r="CP238" s="418"/>
      <c r="CQ238" s="418"/>
      <c r="CR238" s="418"/>
      <c r="CS238" s="418"/>
      <c r="CT238" s="418"/>
      <c r="CU238" s="418"/>
      <c r="CV238" s="418"/>
      <c r="CW238" s="418"/>
      <c r="CX238" s="418"/>
      <c r="CY238" s="418"/>
      <c r="CZ238" s="418"/>
      <c r="DA238" s="418"/>
      <c r="DB238" s="418"/>
      <c r="DC238" s="418"/>
      <c r="DD238" s="419"/>
    </row>
    <row r="239" spans="1:108" s="144" customFormat="1" ht="19.15" customHeight="1">
      <c r="A239" s="145" t="s">
        <v>563</v>
      </c>
      <c r="B239" s="429" t="s">
        <v>527</v>
      </c>
      <c r="C239" s="430"/>
      <c r="D239" s="430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  <c r="Q239" s="430"/>
      <c r="R239" s="430"/>
      <c r="S239" s="430"/>
      <c r="T239" s="430"/>
      <c r="U239" s="430"/>
      <c r="V239" s="430"/>
      <c r="W239" s="430"/>
      <c r="X239" s="430"/>
      <c r="Y239" s="430"/>
      <c r="Z239" s="430"/>
      <c r="AA239" s="430"/>
      <c r="AB239" s="430"/>
      <c r="AC239" s="430"/>
      <c r="AD239" s="430"/>
      <c r="AE239" s="430"/>
      <c r="AF239" s="430"/>
      <c r="AG239" s="430"/>
      <c r="AH239" s="430"/>
      <c r="AI239" s="430"/>
      <c r="AJ239" s="430"/>
      <c r="AK239" s="430"/>
      <c r="AL239" s="430"/>
      <c r="AM239" s="430"/>
      <c r="AN239" s="430"/>
      <c r="AO239" s="430"/>
      <c r="AP239" s="430"/>
      <c r="AQ239" s="430"/>
      <c r="AR239" s="430"/>
      <c r="AS239" s="430"/>
      <c r="AT239" s="430"/>
      <c r="AU239" s="430"/>
      <c r="AV239" s="430"/>
      <c r="AW239" s="430"/>
      <c r="AX239" s="430"/>
      <c r="AY239" s="430"/>
      <c r="AZ239" s="431"/>
      <c r="BA239" s="417">
        <v>3.84</v>
      </c>
      <c r="BB239" s="418"/>
      <c r="BC239" s="418"/>
      <c r="BD239" s="418"/>
      <c r="BE239" s="418"/>
      <c r="BF239" s="418"/>
      <c r="BG239" s="418"/>
      <c r="BH239" s="418"/>
      <c r="BI239" s="418"/>
      <c r="BJ239" s="418"/>
      <c r="BK239" s="418"/>
      <c r="BL239" s="418"/>
      <c r="BM239" s="418"/>
      <c r="BN239" s="418"/>
      <c r="BO239" s="418"/>
      <c r="BP239" s="418"/>
      <c r="BQ239" s="418"/>
      <c r="BR239" s="418"/>
      <c r="BS239" s="418"/>
      <c r="BT239" s="419"/>
      <c r="BU239" s="417">
        <v>3.84</v>
      </c>
      <c r="BV239" s="418"/>
      <c r="BW239" s="418"/>
      <c r="BX239" s="418"/>
      <c r="BY239" s="418"/>
      <c r="BZ239" s="418"/>
      <c r="CA239" s="418"/>
      <c r="CB239" s="418"/>
      <c r="CC239" s="418"/>
      <c r="CD239" s="418"/>
      <c r="CE239" s="418"/>
      <c r="CF239" s="418"/>
      <c r="CG239" s="418"/>
      <c r="CH239" s="418"/>
      <c r="CI239" s="418"/>
      <c r="CJ239" s="418"/>
      <c r="CK239" s="418"/>
      <c r="CL239" s="418"/>
      <c r="CM239" s="418"/>
      <c r="CN239" s="419"/>
      <c r="CO239" s="417" t="s">
        <v>299</v>
      </c>
      <c r="CP239" s="418"/>
      <c r="CQ239" s="418"/>
      <c r="CR239" s="418"/>
      <c r="CS239" s="418"/>
      <c r="CT239" s="418"/>
      <c r="CU239" s="418"/>
      <c r="CV239" s="418"/>
      <c r="CW239" s="418"/>
      <c r="CX239" s="418"/>
      <c r="CY239" s="418"/>
      <c r="CZ239" s="418"/>
      <c r="DA239" s="418"/>
      <c r="DB239" s="418"/>
      <c r="DC239" s="418"/>
      <c r="DD239" s="419"/>
    </row>
    <row r="240" spans="1:108" s="144" customFormat="1" ht="19.15" customHeight="1">
      <c r="A240" s="145" t="s">
        <v>564</v>
      </c>
      <c r="B240" s="429" t="s">
        <v>529</v>
      </c>
      <c r="C240" s="430"/>
      <c r="D240" s="430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  <c r="Q240" s="430"/>
      <c r="R240" s="430"/>
      <c r="S240" s="430"/>
      <c r="T240" s="430"/>
      <c r="U240" s="430"/>
      <c r="V240" s="430"/>
      <c r="W240" s="430"/>
      <c r="X240" s="430"/>
      <c r="Y240" s="430"/>
      <c r="Z240" s="430"/>
      <c r="AA240" s="430"/>
      <c r="AB240" s="430"/>
      <c r="AC240" s="430"/>
      <c r="AD240" s="430"/>
      <c r="AE240" s="430"/>
      <c r="AF240" s="430"/>
      <c r="AG240" s="430"/>
      <c r="AH240" s="430"/>
      <c r="AI240" s="430"/>
      <c r="AJ240" s="430"/>
      <c r="AK240" s="430"/>
      <c r="AL240" s="430"/>
      <c r="AM240" s="430"/>
      <c r="AN240" s="430"/>
      <c r="AO240" s="430"/>
      <c r="AP240" s="430"/>
      <c r="AQ240" s="430"/>
      <c r="AR240" s="430"/>
      <c r="AS240" s="430"/>
      <c r="AT240" s="430"/>
      <c r="AU240" s="430"/>
      <c r="AV240" s="430"/>
      <c r="AW240" s="430"/>
      <c r="AX240" s="430"/>
      <c r="AY240" s="430"/>
      <c r="AZ240" s="431"/>
      <c r="BA240" s="417">
        <v>2.32</v>
      </c>
      <c r="BB240" s="418"/>
      <c r="BC240" s="418"/>
      <c r="BD240" s="418"/>
      <c r="BE240" s="418"/>
      <c r="BF240" s="418"/>
      <c r="BG240" s="418"/>
      <c r="BH240" s="418"/>
      <c r="BI240" s="418"/>
      <c r="BJ240" s="418"/>
      <c r="BK240" s="418"/>
      <c r="BL240" s="418"/>
      <c r="BM240" s="418"/>
      <c r="BN240" s="418"/>
      <c r="BO240" s="418"/>
      <c r="BP240" s="418"/>
      <c r="BQ240" s="418"/>
      <c r="BR240" s="418"/>
      <c r="BS240" s="418"/>
      <c r="BT240" s="419"/>
      <c r="BU240" s="417">
        <v>2.32</v>
      </c>
      <c r="BV240" s="418"/>
      <c r="BW240" s="418"/>
      <c r="BX240" s="418"/>
      <c r="BY240" s="418"/>
      <c r="BZ240" s="418"/>
      <c r="CA240" s="418"/>
      <c r="CB240" s="418"/>
      <c r="CC240" s="418"/>
      <c r="CD240" s="418"/>
      <c r="CE240" s="418"/>
      <c r="CF240" s="418"/>
      <c r="CG240" s="418"/>
      <c r="CH240" s="418"/>
      <c r="CI240" s="418"/>
      <c r="CJ240" s="418"/>
      <c r="CK240" s="418"/>
      <c r="CL240" s="418"/>
      <c r="CM240" s="418"/>
      <c r="CN240" s="419"/>
      <c r="CO240" s="417" t="s">
        <v>299</v>
      </c>
      <c r="CP240" s="418"/>
      <c r="CQ240" s="418"/>
      <c r="CR240" s="418"/>
      <c r="CS240" s="418"/>
      <c r="CT240" s="418"/>
      <c r="CU240" s="418"/>
      <c r="CV240" s="418"/>
      <c r="CW240" s="418"/>
      <c r="CX240" s="418"/>
      <c r="CY240" s="418"/>
      <c r="CZ240" s="418"/>
      <c r="DA240" s="418"/>
      <c r="DB240" s="418"/>
      <c r="DC240" s="418"/>
      <c r="DD240" s="419"/>
    </row>
    <row r="241" spans="1:108" s="144" customFormat="1" ht="19.15" customHeight="1">
      <c r="A241" s="145" t="s">
        <v>565</v>
      </c>
      <c r="B241" s="429" t="s">
        <v>531</v>
      </c>
      <c r="C241" s="430"/>
      <c r="D241" s="430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  <c r="Q241" s="430"/>
      <c r="R241" s="430"/>
      <c r="S241" s="430"/>
      <c r="T241" s="430"/>
      <c r="U241" s="430"/>
      <c r="V241" s="430"/>
      <c r="W241" s="430"/>
      <c r="X241" s="430"/>
      <c r="Y241" s="430"/>
      <c r="Z241" s="430"/>
      <c r="AA241" s="430"/>
      <c r="AB241" s="430"/>
      <c r="AC241" s="430"/>
      <c r="AD241" s="430"/>
      <c r="AE241" s="430"/>
      <c r="AF241" s="430"/>
      <c r="AG241" s="430"/>
      <c r="AH241" s="430"/>
      <c r="AI241" s="430"/>
      <c r="AJ241" s="430"/>
      <c r="AK241" s="430"/>
      <c r="AL241" s="430"/>
      <c r="AM241" s="430"/>
      <c r="AN241" s="430"/>
      <c r="AO241" s="430"/>
      <c r="AP241" s="430"/>
      <c r="AQ241" s="430"/>
      <c r="AR241" s="430"/>
      <c r="AS241" s="430"/>
      <c r="AT241" s="430"/>
      <c r="AU241" s="430"/>
      <c r="AV241" s="430"/>
      <c r="AW241" s="430"/>
      <c r="AX241" s="430"/>
      <c r="AY241" s="430"/>
      <c r="AZ241" s="431"/>
      <c r="BA241" s="417">
        <v>1.94</v>
      </c>
      <c r="BB241" s="418"/>
      <c r="BC241" s="418"/>
      <c r="BD241" s="418"/>
      <c r="BE241" s="418"/>
      <c r="BF241" s="418"/>
      <c r="BG241" s="418"/>
      <c r="BH241" s="418"/>
      <c r="BI241" s="418"/>
      <c r="BJ241" s="418"/>
      <c r="BK241" s="418"/>
      <c r="BL241" s="418"/>
      <c r="BM241" s="418"/>
      <c r="BN241" s="418"/>
      <c r="BO241" s="418"/>
      <c r="BP241" s="418"/>
      <c r="BQ241" s="418"/>
      <c r="BR241" s="418"/>
      <c r="BS241" s="418"/>
      <c r="BT241" s="419"/>
      <c r="BU241" s="417">
        <v>1.94</v>
      </c>
      <c r="BV241" s="418"/>
      <c r="BW241" s="418"/>
      <c r="BX241" s="418"/>
      <c r="BY241" s="418"/>
      <c r="BZ241" s="418"/>
      <c r="CA241" s="418"/>
      <c r="CB241" s="418"/>
      <c r="CC241" s="418"/>
      <c r="CD241" s="418"/>
      <c r="CE241" s="418"/>
      <c r="CF241" s="418"/>
      <c r="CG241" s="418"/>
      <c r="CH241" s="418"/>
      <c r="CI241" s="418"/>
      <c r="CJ241" s="418"/>
      <c r="CK241" s="418"/>
      <c r="CL241" s="418"/>
      <c r="CM241" s="418"/>
      <c r="CN241" s="419"/>
      <c r="CO241" s="417" t="s">
        <v>299</v>
      </c>
      <c r="CP241" s="418"/>
      <c r="CQ241" s="418"/>
      <c r="CR241" s="418"/>
      <c r="CS241" s="418"/>
      <c r="CT241" s="418"/>
      <c r="CU241" s="418"/>
      <c r="CV241" s="418"/>
      <c r="CW241" s="418"/>
      <c r="CX241" s="418"/>
      <c r="CY241" s="418"/>
      <c r="CZ241" s="418"/>
      <c r="DA241" s="418"/>
      <c r="DB241" s="418"/>
      <c r="DC241" s="418"/>
      <c r="DD241" s="419"/>
    </row>
    <row r="242" spans="1:108" s="144" customFormat="1" ht="19.15" customHeight="1">
      <c r="A242" s="145" t="s">
        <v>566</v>
      </c>
      <c r="B242" s="429" t="s">
        <v>533</v>
      </c>
      <c r="C242" s="430"/>
      <c r="D242" s="430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  <c r="AA242" s="430"/>
      <c r="AB242" s="430"/>
      <c r="AC242" s="430"/>
      <c r="AD242" s="430"/>
      <c r="AE242" s="430"/>
      <c r="AF242" s="430"/>
      <c r="AG242" s="430"/>
      <c r="AH242" s="430"/>
      <c r="AI242" s="430"/>
      <c r="AJ242" s="430"/>
      <c r="AK242" s="430"/>
      <c r="AL242" s="430"/>
      <c r="AM242" s="430"/>
      <c r="AN242" s="430"/>
      <c r="AO242" s="430"/>
      <c r="AP242" s="430"/>
      <c r="AQ242" s="430"/>
      <c r="AR242" s="430"/>
      <c r="AS242" s="430"/>
      <c r="AT242" s="430"/>
      <c r="AU242" s="430"/>
      <c r="AV242" s="430"/>
      <c r="AW242" s="430"/>
      <c r="AX242" s="430"/>
      <c r="AY242" s="430"/>
      <c r="AZ242" s="431"/>
      <c r="BA242" s="417">
        <v>1.21</v>
      </c>
      <c r="BB242" s="418"/>
      <c r="BC242" s="418"/>
      <c r="BD242" s="418"/>
      <c r="BE242" s="418"/>
      <c r="BF242" s="418"/>
      <c r="BG242" s="418"/>
      <c r="BH242" s="418"/>
      <c r="BI242" s="418"/>
      <c r="BJ242" s="418"/>
      <c r="BK242" s="418"/>
      <c r="BL242" s="418"/>
      <c r="BM242" s="418"/>
      <c r="BN242" s="418"/>
      <c r="BO242" s="418"/>
      <c r="BP242" s="418"/>
      <c r="BQ242" s="418"/>
      <c r="BR242" s="418"/>
      <c r="BS242" s="418"/>
      <c r="BT242" s="419"/>
      <c r="BU242" s="417">
        <v>1.21</v>
      </c>
      <c r="BV242" s="418"/>
      <c r="BW242" s="418"/>
      <c r="BX242" s="418"/>
      <c r="BY242" s="418"/>
      <c r="BZ242" s="418"/>
      <c r="CA242" s="418"/>
      <c r="CB242" s="418"/>
      <c r="CC242" s="418"/>
      <c r="CD242" s="418"/>
      <c r="CE242" s="418"/>
      <c r="CF242" s="418"/>
      <c r="CG242" s="418"/>
      <c r="CH242" s="418"/>
      <c r="CI242" s="418"/>
      <c r="CJ242" s="418"/>
      <c r="CK242" s="418"/>
      <c r="CL242" s="418"/>
      <c r="CM242" s="418"/>
      <c r="CN242" s="419"/>
      <c r="CO242" s="417" t="s">
        <v>299</v>
      </c>
      <c r="CP242" s="418"/>
      <c r="CQ242" s="418"/>
      <c r="CR242" s="418"/>
      <c r="CS242" s="418"/>
      <c r="CT242" s="418"/>
      <c r="CU242" s="418"/>
      <c r="CV242" s="418"/>
      <c r="CW242" s="418"/>
      <c r="CX242" s="418"/>
      <c r="CY242" s="418"/>
      <c r="CZ242" s="418"/>
      <c r="DA242" s="418"/>
      <c r="DB242" s="418"/>
      <c r="DC242" s="418"/>
      <c r="DD242" s="419"/>
    </row>
    <row r="243" spans="1:108" s="144" customFormat="1" ht="18" customHeight="1">
      <c r="A243" s="147" t="s">
        <v>567</v>
      </c>
      <c r="B243" s="429" t="s">
        <v>489</v>
      </c>
      <c r="C243" s="430"/>
      <c r="D243" s="430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0"/>
      <c r="AC243" s="430"/>
      <c r="AD243" s="430"/>
      <c r="AE243" s="430"/>
      <c r="AF243" s="430"/>
      <c r="AG243" s="430"/>
      <c r="AH243" s="430"/>
      <c r="AI243" s="430"/>
      <c r="AJ243" s="430"/>
      <c r="AK243" s="430"/>
      <c r="AL243" s="430"/>
      <c r="AM243" s="430"/>
      <c r="AN243" s="430"/>
      <c r="AO243" s="430"/>
      <c r="AP243" s="430"/>
      <c r="AQ243" s="430"/>
      <c r="AR243" s="430"/>
      <c r="AS243" s="430"/>
      <c r="AT243" s="430"/>
      <c r="AU243" s="430"/>
      <c r="AV243" s="430"/>
      <c r="AW243" s="430"/>
      <c r="AX243" s="430"/>
      <c r="AY243" s="430"/>
      <c r="AZ243" s="431"/>
      <c r="BA243" s="423">
        <v>1.14</v>
      </c>
      <c r="BB243" s="424"/>
      <c r="BC243" s="424"/>
      <c r="BD243" s="424"/>
      <c r="BE243" s="424"/>
      <c r="BF243" s="424"/>
      <c r="BG243" s="424"/>
      <c r="BH243" s="424"/>
      <c r="BI243" s="424"/>
      <c r="BJ243" s="424"/>
      <c r="BK243" s="424"/>
      <c r="BL243" s="424"/>
      <c r="BM243" s="424"/>
      <c r="BN243" s="424"/>
      <c r="BO243" s="424"/>
      <c r="BP243" s="424"/>
      <c r="BQ243" s="424"/>
      <c r="BR243" s="424"/>
      <c r="BS243" s="424"/>
      <c r="BT243" s="425"/>
      <c r="BU243" s="423">
        <v>1.14</v>
      </c>
      <c r="BV243" s="424"/>
      <c r="BW243" s="424"/>
      <c r="BX243" s="424"/>
      <c r="BY243" s="424"/>
      <c r="BZ243" s="424"/>
      <c r="CA243" s="424"/>
      <c r="CB243" s="424"/>
      <c r="CC243" s="424"/>
      <c r="CD243" s="424"/>
      <c r="CE243" s="424"/>
      <c r="CF243" s="424"/>
      <c r="CG243" s="424"/>
      <c r="CH243" s="424"/>
      <c r="CI243" s="424"/>
      <c r="CJ243" s="424"/>
      <c r="CK243" s="424"/>
      <c r="CL243" s="424"/>
      <c r="CM243" s="424"/>
      <c r="CN243" s="425"/>
      <c r="CO243" s="417" t="s">
        <v>299</v>
      </c>
      <c r="CP243" s="418"/>
      <c r="CQ243" s="418"/>
      <c r="CR243" s="418"/>
      <c r="CS243" s="418"/>
      <c r="CT243" s="418"/>
      <c r="CU243" s="418"/>
      <c r="CV243" s="418"/>
      <c r="CW243" s="418"/>
      <c r="CX243" s="418"/>
      <c r="CY243" s="418"/>
      <c r="CZ243" s="418"/>
      <c r="DA243" s="418"/>
      <c r="DB243" s="418"/>
      <c r="DC243" s="418"/>
      <c r="DD243" s="419"/>
    </row>
    <row r="244" spans="1:108" s="144" customFormat="1" ht="13.9" customHeight="1">
      <c r="A244" s="147" t="s">
        <v>568</v>
      </c>
      <c r="B244" s="429" t="s">
        <v>533</v>
      </c>
      <c r="C244" s="430"/>
      <c r="D244" s="430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  <c r="Q244" s="430"/>
      <c r="R244" s="430"/>
      <c r="S244" s="430"/>
      <c r="T244" s="430"/>
      <c r="U244" s="430"/>
      <c r="V244" s="430"/>
      <c r="W244" s="430"/>
      <c r="X244" s="430"/>
      <c r="Y244" s="430"/>
      <c r="Z244" s="430"/>
      <c r="AA244" s="430"/>
      <c r="AB244" s="430"/>
      <c r="AC244" s="430"/>
      <c r="AD244" s="430"/>
      <c r="AE244" s="430"/>
      <c r="AF244" s="430"/>
      <c r="AG244" s="430"/>
      <c r="AH244" s="430"/>
      <c r="AI244" s="430"/>
      <c r="AJ244" s="430"/>
      <c r="AK244" s="430"/>
      <c r="AL244" s="430"/>
      <c r="AM244" s="430"/>
      <c r="AN244" s="430"/>
      <c r="AO244" s="430"/>
      <c r="AP244" s="430"/>
      <c r="AQ244" s="430"/>
      <c r="AR244" s="430"/>
      <c r="AS244" s="430"/>
      <c r="AT244" s="430"/>
      <c r="AU244" s="430"/>
      <c r="AV244" s="430"/>
      <c r="AW244" s="430"/>
      <c r="AX244" s="430"/>
      <c r="AY244" s="430"/>
      <c r="AZ244" s="431"/>
      <c r="BA244" s="423">
        <v>1.63</v>
      </c>
      <c r="BB244" s="424"/>
      <c r="BC244" s="424"/>
      <c r="BD244" s="424"/>
      <c r="BE244" s="424"/>
      <c r="BF244" s="424"/>
      <c r="BG244" s="424"/>
      <c r="BH244" s="424"/>
      <c r="BI244" s="424"/>
      <c r="BJ244" s="424"/>
      <c r="BK244" s="424"/>
      <c r="BL244" s="424"/>
      <c r="BM244" s="424"/>
      <c r="BN244" s="424"/>
      <c r="BO244" s="424"/>
      <c r="BP244" s="424"/>
      <c r="BQ244" s="424"/>
      <c r="BR244" s="424"/>
      <c r="BS244" s="424"/>
      <c r="BT244" s="425"/>
      <c r="BU244" s="423">
        <v>1.63</v>
      </c>
      <c r="BV244" s="424"/>
      <c r="BW244" s="424"/>
      <c r="BX244" s="424"/>
      <c r="BY244" s="424"/>
      <c r="BZ244" s="424"/>
      <c r="CA244" s="424"/>
      <c r="CB244" s="424"/>
      <c r="CC244" s="424"/>
      <c r="CD244" s="424"/>
      <c r="CE244" s="424"/>
      <c r="CF244" s="424"/>
      <c r="CG244" s="424"/>
      <c r="CH244" s="424"/>
      <c r="CI244" s="424"/>
      <c r="CJ244" s="424"/>
      <c r="CK244" s="424"/>
      <c r="CL244" s="424"/>
      <c r="CM244" s="424"/>
      <c r="CN244" s="425"/>
      <c r="CO244" s="417" t="s">
        <v>299</v>
      </c>
      <c r="CP244" s="418"/>
      <c r="CQ244" s="418"/>
      <c r="CR244" s="418"/>
      <c r="CS244" s="418"/>
      <c r="CT244" s="418"/>
      <c r="CU244" s="418"/>
      <c r="CV244" s="418"/>
      <c r="CW244" s="418"/>
      <c r="CX244" s="418"/>
      <c r="CY244" s="418"/>
      <c r="CZ244" s="418"/>
      <c r="DA244" s="418"/>
      <c r="DB244" s="418"/>
      <c r="DC244" s="418"/>
      <c r="DD244" s="419"/>
    </row>
    <row r="245" spans="1:108" s="144" customFormat="1" ht="13.9" customHeight="1">
      <c r="A245" s="147" t="s">
        <v>569</v>
      </c>
      <c r="B245" s="429" t="s">
        <v>537</v>
      </c>
      <c r="C245" s="430"/>
      <c r="D245" s="430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  <c r="Q245" s="430"/>
      <c r="R245" s="430"/>
      <c r="S245" s="430"/>
      <c r="T245" s="430"/>
      <c r="U245" s="430"/>
      <c r="V245" s="430"/>
      <c r="W245" s="430"/>
      <c r="X245" s="430"/>
      <c r="Y245" s="430"/>
      <c r="Z245" s="430"/>
      <c r="AA245" s="430"/>
      <c r="AB245" s="430"/>
      <c r="AC245" s="430"/>
      <c r="AD245" s="430"/>
      <c r="AE245" s="430"/>
      <c r="AF245" s="430"/>
      <c r="AG245" s="430"/>
      <c r="AH245" s="430"/>
      <c r="AI245" s="430"/>
      <c r="AJ245" s="430"/>
      <c r="AK245" s="430"/>
      <c r="AL245" s="430"/>
      <c r="AM245" s="430"/>
      <c r="AN245" s="430"/>
      <c r="AO245" s="430"/>
      <c r="AP245" s="430"/>
      <c r="AQ245" s="430"/>
      <c r="AR245" s="430"/>
      <c r="AS245" s="430"/>
      <c r="AT245" s="430"/>
      <c r="AU245" s="430"/>
      <c r="AV245" s="430"/>
      <c r="AW245" s="430"/>
      <c r="AX245" s="430"/>
      <c r="AY245" s="430"/>
      <c r="AZ245" s="431"/>
      <c r="BA245" s="420">
        <v>4.3</v>
      </c>
      <c r="BB245" s="421"/>
      <c r="BC245" s="421"/>
      <c r="BD245" s="421"/>
      <c r="BE245" s="421"/>
      <c r="BF245" s="421"/>
      <c r="BG245" s="421"/>
      <c r="BH245" s="421"/>
      <c r="BI245" s="421"/>
      <c r="BJ245" s="421"/>
      <c r="BK245" s="421"/>
      <c r="BL245" s="421"/>
      <c r="BM245" s="421"/>
      <c r="BN245" s="421"/>
      <c r="BO245" s="421"/>
      <c r="BP245" s="421"/>
      <c r="BQ245" s="421"/>
      <c r="BR245" s="421"/>
      <c r="BS245" s="421"/>
      <c r="BT245" s="422"/>
      <c r="BU245" s="420">
        <v>4.3</v>
      </c>
      <c r="BV245" s="421"/>
      <c r="BW245" s="421"/>
      <c r="BX245" s="421"/>
      <c r="BY245" s="421"/>
      <c r="BZ245" s="421"/>
      <c r="CA245" s="421"/>
      <c r="CB245" s="421"/>
      <c r="CC245" s="421"/>
      <c r="CD245" s="421"/>
      <c r="CE245" s="421"/>
      <c r="CF245" s="421"/>
      <c r="CG245" s="421"/>
      <c r="CH245" s="421"/>
      <c r="CI245" s="421"/>
      <c r="CJ245" s="421"/>
      <c r="CK245" s="421"/>
      <c r="CL245" s="421"/>
      <c r="CM245" s="421"/>
      <c r="CN245" s="422"/>
      <c r="CO245" s="417" t="s">
        <v>299</v>
      </c>
      <c r="CP245" s="418"/>
      <c r="CQ245" s="418"/>
      <c r="CR245" s="418"/>
      <c r="CS245" s="418"/>
      <c r="CT245" s="418"/>
      <c r="CU245" s="418"/>
      <c r="CV245" s="418"/>
      <c r="CW245" s="418"/>
      <c r="CX245" s="418"/>
      <c r="CY245" s="418"/>
      <c r="CZ245" s="418"/>
      <c r="DA245" s="418"/>
      <c r="DB245" s="418"/>
      <c r="DC245" s="418"/>
      <c r="DD245" s="419"/>
    </row>
    <row r="246" spans="1:108" s="144" customFormat="1" ht="13.9" customHeight="1">
      <c r="A246" s="148" t="s">
        <v>570</v>
      </c>
      <c r="B246" s="508" t="s">
        <v>571</v>
      </c>
      <c r="C246" s="509"/>
      <c r="D246" s="509"/>
      <c r="E246" s="509"/>
      <c r="F246" s="509"/>
      <c r="G246" s="509"/>
      <c r="H246" s="509"/>
      <c r="I246" s="509"/>
      <c r="J246" s="509"/>
      <c r="K246" s="509"/>
      <c r="L246" s="509"/>
      <c r="M246" s="509"/>
      <c r="N246" s="509"/>
      <c r="O246" s="509"/>
      <c r="P246" s="509"/>
      <c r="Q246" s="509"/>
      <c r="R246" s="509"/>
      <c r="S246" s="509"/>
      <c r="T246" s="509"/>
      <c r="U246" s="509"/>
      <c r="V246" s="509"/>
      <c r="W246" s="509"/>
      <c r="X246" s="509"/>
      <c r="Y246" s="509"/>
      <c r="Z246" s="509"/>
      <c r="AA246" s="509"/>
      <c r="AB246" s="509"/>
      <c r="AC246" s="509"/>
      <c r="AD246" s="509"/>
      <c r="AE246" s="509"/>
      <c r="AF246" s="509"/>
      <c r="AG246" s="509"/>
      <c r="AH246" s="509"/>
      <c r="AI246" s="509"/>
      <c r="AJ246" s="509"/>
      <c r="AK246" s="509"/>
      <c r="AL246" s="509"/>
      <c r="AM246" s="509"/>
      <c r="AN246" s="509"/>
      <c r="AO246" s="509"/>
      <c r="AP246" s="509"/>
      <c r="AQ246" s="509"/>
      <c r="AR246" s="509"/>
      <c r="AS246" s="509"/>
      <c r="AT246" s="509"/>
      <c r="AU246" s="509"/>
      <c r="AV246" s="509"/>
      <c r="AW246" s="509"/>
      <c r="AX246" s="509"/>
      <c r="AY246" s="509"/>
      <c r="AZ246" s="510"/>
      <c r="BA246" s="505">
        <v>25.09</v>
      </c>
      <c r="BB246" s="506"/>
      <c r="BC246" s="506"/>
      <c r="BD246" s="506"/>
      <c r="BE246" s="506"/>
      <c r="BF246" s="506"/>
      <c r="BG246" s="506"/>
      <c r="BH246" s="506"/>
      <c r="BI246" s="506"/>
      <c r="BJ246" s="506"/>
      <c r="BK246" s="506"/>
      <c r="BL246" s="506"/>
      <c r="BM246" s="506"/>
      <c r="BN246" s="506"/>
      <c r="BO246" s="506"/>
      <c r="BP246" s="506"/>
      <c r="BQ246" s="506"/>
      <c r="BR246" s="506"/>
      <c r="BS246" s="506"/>
      <c r="BT246" s="507"/>
      <c r="BU246" s="505">
        <v>25.09</v>
      </c>
      <c r="BV246" s="506"/>
      <c r="BW246" s="506"/>
      <c r="BX246" s="506"/>
      <c r="BY246" s="506"/>
      <c r="BZ246" s="506"/>
      <c r="CA246" s="506"/>
      <c r="CB246" s="506"/>
      <c r="CC246" s="506"/>
      <c r="CD246" s="506"/>
      <c r="CE246" s="506"/>
      <c r="CF246" s="506"/>
      <c r="CG246" s="506"/>
      <c r="CH246" s="506"/>
      <c r="CI246" s="506"/>
      <c r="CJ246" s="506"/>
      <c r="CK246" s="506"/>
      <c r="CL246" s="506"/>
      <c r="CM246" s="506"/>
      <c r="CN246" s="507"/>
      <c r="CO246" s="417" t="s">
        <v>299</v>
      </c>
      <c r="CP246" s="418"/>
      <c r="CQ246" s="418"/>
      <c r="CR246" s="418"/>
      <c r="CS246" s="418"/>
      <c r="CT246" s="418"/>
      <c r="CU246" s="418"/>
      <c r="CV246" s="418"/>
      <c r="CW246" s="418"/>
      <c r="CX246" s="418"/>
      <c r="CY246" s="418"/>
      <c r="CZ246" s="418"/>
      <c r="DA246" s="418"/>
      <c r="DB246" s="418"/>
      <c r="DC246" s="418"/>
      <c r="DD246" s="419"/>
    </row>
    <row r="247" spans="1:108" s="144" customFormat="1" ht="19.15" customHeight="1">
      <c r="A247" s="145" t="s">
        <v>713</v>
      </c>
      <c r="B247" s="429" t="s">
        <v>688</v>
      </c>
      <c r="C247" s="430"/>
      <c r="D247" s="430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  <c r="Q247" s="430"/>
      <c r="R247" s="430"/>
      <c r="S247" s="430"/>
      <c r="T247" s="430"/>
      <c r="U247" s="430"/>
      <c r="V247" s="430"/>
      <c r="W247" s="430"/>
      <c r="X247" s="430"/>
      <c r="Y247" s="430"/>
      <c r="Z247" s="430"/>
      <c r="AA247" s="430"/>
      <c r="AB247" s="430"/>
      <c r="AC247" s="430"/>
      <c r="AD247" s="430"/>
      <c r="AE247" s="430"/>
      <c r="AF247" s="430"/>
      <c r="AG247" s="430"/>
      <c r="AH247" s="430"/>
      <c r="AI247" s="430"/>
      <c r="AJ247" s="430"/>
      <c r="AK247" s="430"/>
      <c r="AL247" s="430"/>
      <c r="AM247" s="430"/>
      <c r="AN247" s="430"/>
      <c r="AO247" s="430"/>
      <c r="AP247" s="430"/>
      <c r="AQ247" s="430"/>
      <c r="AR247" s="430"/>
      <c r="AS247" s="430"/>
      <c r="AT247" s="430"/>
      <c r="AU247" s="430"/>
      <c r="AV247" s="430"/>
      <c r="AW247" s="430"/>
      <c r="AX247" s="430"/>
      <c r="AY247" s="430"/>
      <c r="AZ247" s="431"/>
      <c r="BA247" s="417">
        <v>4.34</v>
      </c>
      <c r="BB247" s="418"/>
      <c r="BC247" s="418"/>
      <c r="BD247" s="418"/>
      <c r="BE247" s="418"/>
      <c r="BF247" s="418"/>
      <c r="BG247" s="418"/>
      <c r="BH247" s="418"/>
      <c r="BI247" s="418"/>
      <c r="BJ247" s="418"/>
      <c r="BK247" s="418"/>
      <c r="BL247" s="418"/>
      <c r="BM247" s="418"/>
      <c r="BN247" s="418"/>
      <c r="BO247" s="418"/>
      <c r="BP247" s="418"/>
      <c r="BQ247" s="418"/>
      <c r="BR247" s="418"/>
      <c r="BS247" s="418"/>
      <c r="BT247" s="419"/>
      <c r="BU247" s="417">
        <v>4.34</v>
      </c>
      <c r="BV247" s="418"/>
      <c r="BW247" s="418"/>
      <c r="BX247" s="418"/>
      <c r="BY247" s="418"/>
      <c r="BZ247" s="418"/>
      <c r="CA247" s="418"/>
      <c r="CB247" s="418"/>
      <c r="CC247" s="418"/>
      <c r="CD247" s="418"/>
      <c r="CE247" s="418"/>
      <c r="CF247" s="418"/>
      <c r="CG247" s="418"/>
      <c r="CH247" s="418"/>
      <c r="CI247" s="418"/>
      <c r="CJ247" s="418"/>
      <c r="CK247" s="418"/>
      <c r="CL247" s="418"/>
      <c r="CM247" s="418"/>
      <c r="CN247" s="419"/>
      <c r="CO247" s="417" t="s">
        <v>299</v>
      </c>
      <c r="CP247" s="418"/>
      <c r="CQ247" s="418"/>
      <c r="CR247" s="418"/>
      <c r="CS247" s="418"/>
      <c r="CT247" s="418"/>
      <c r="CU247" s="418"/>
      <c r="CV247" s="418"/>
      <c r="CW247" s="418"/>
      <c r="CX247" s="418"/>
      <c r="CY247" s="418"/>
      <c r="CZ247" s="418"/>
      <c r="DA247" s="418"/>
      <c r="DB247" s="418"/>
      <c r="DC247" s="418"/>
      <c r="DD247" s="419"/>
    </row>
    <row r="248" spans="1:108" s="144" customFormat="1" ht="19.15" customHeight="1">
      <c r="A248" s="145" t="s">
        <v>714</v>
      </c>
      <c r="B248" s="429" t="s">
        <v>689</v>
      </c>
      <c r="C248" s="430"/>
      <c r="D248" s="430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  <c r="Q248" s="430"/>
      <c r="R248" s="430"/>
      <c r="S248" s="430"/>
      <c r="T248" s="430"/>
      <c r="U248" s="430"/>
      <c r="V248" s="430"/>
      <c r="W248" s="430"/>
      <c r="X248" s="430"/>
      <c r="Y248" s="430"/>
      <c r="Z248" s="430"/>
      <c r="AA248" s="430"/>
      <c r="AB248" s="430"/>
      <c r="AC248" s="430"/>
      <c r="AD248" s="430"/>
      <c r="AE248" s="430"/>
      <c r="AF248" s="430"/>
      <c r="AG248" s="430"/>
      <c r="AH248" s="430"/>
      <c r="AI248" s="430"/>
      <c r="AJ248" s="430"/>
      <c r="AK248" s="430"/>
      <c r="AL248" s="430"/>
      <c r="AM248" s="430"/>
      <c r="AN248" s="430"/>
      <c r="AO248" s="430"/>
      <c r="AP248" s="430"/>
      <c r="AQ248" s="430"/>
      <c r="AR248" s="430"/>
      <c r="AS248" s="430"/>
      <c r="AT248" s="430"/>
      <c r="AU248" s="430"/>
      <c r="AV248" s="430"/>
      <c r="AW248" s="430"/>
      <c r="AX248" s="430"/>
      <c r="AY248" s="430"/>
      <c r="AZ248" s="431"/>
      <c r="BA248" s="417">
        <v>4.06</v>
      </c>
      <c r="BB248" s="418"/>
      <c r="BC248" s="418"/>
      <c r="BD248" s="418"/>
      <c r="BE248" s="418"/>
      <c r="BF248" s="418"/>
      <c r="BG248" s="418"/>
      <c r="BH248" s="418"/>
      <c r="BI248" s="418"/>
      <c r="BJ248" s="418"/>
      <c r="BK248" s="418"/>
      <c r="BL248" s="418"/>
      <c r="BM248" s="418"/>
      <c r="BN248" s="418"/>
      <c r="BO248" s="418"/>
      <c r="BP248" s="418"/>
      <c r="BQ248" s="418"/>
      <c r="BR248" s="418"/>
      <c r="BS248" s="418"/>
      <c r="BT248" s="419"/>
      <c r="BU248" s="417">
        <v>4.06</v>
      </c>
      <c r="BV248" s="418"/>
      <c r="BW248" s="418"/>
      <c r="BX248" s="418"/>
      <c r="BY248" s="418"/>
      <c r="BZ248" s="418"/>
      <c r="CA248" s="418"/>
      <c r="CB248" s="418"/>
      <c r="CC248" s="418"/>
      <c r="CD248" s="418"/>
      <c r="CE248" s="418"/>
      <c r="CF248" s="418"/>
      <c r="CG248" s="418"/>
      <c r="CH248" s="418"/>
      <c r="CI248" s="418"/>
      <c r="CJ248" s="418"/>
      <c r="CK248" s="418"/>
      <c r="CL248" s="418"/>
      <c r="CM248" s="418"/>
      <c r="CN248" s="419"/>
      <c r="CO248" s="417" t="s">
        <v>299</v>
      </c>
      <c r="CP248" s="418"/>
      <c r="CQ248" s="418"/>
      <c r="CR248" s="418"/>
      <c r="CS248" s="418"/>
      <c r="CT248" s="418"/>
      <c r="CU248" s="418"/>
      <c r="CV248" s="418"/>
      <c r="CW248" s="418"/>
      <c r="CX248" s="418"/>
      <c r="CY248" s="418"/>
      <c r="CZ248" s="418"/>
      <c r="DA248" s="418"/>
      <c r="DB248" s="418"/>
      <c r="DC248" s="418"/>
      <c r="DD248" s="419"/>
    </row>
    <row r="249" spans="1:108" s="144" customFormat="1" ht="28.9" customHeight="1">
      <c r="A249" s="145" t="s">
        <v>715</v>
      </c>
      <c r="B249" s="429" t="s">
        <v>690</v>
      </c>
      <c r="C249" s="430"/>
      <c r="D249" s="430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  <c r="Q249" s="430"/>
      <c r="R249" s="430"/>
      <c r="S249" s="430"/>
      <c r="T249" s="430"/>
      <c r="U249" s="430"/>
      <c r="V249" s="430"/>
      <c r="W249" s="430"/>
      <c r="X249" s="430"/>
      <c r="Y249" s="430"/>
      <c r="Z249" s="430"/>
      <c r="AA249" s="430"/>
      <c r="AB249" s="430"/>
      <c r="AC249" s="430"/>
      <c r="AD249" s="430"/>
      <c r="AE249" s="430"/>
      <c r="AF249" s="430"/>
      <c r="AG249" s="430"/>
      <c r="AH249" s="430"/>
      <c r="AI249" s="430"/>
      <c r="AJ249" s="430"/>
      <c r="AK249" s="430"/>
      <c r="AL249" s="430"/>
      <c r="AM249" s="430"/>
      <c r="AN249" s="430"/>
      <c r="AO249" s="430"/>
      <c r="AP249" s="430"/>
      <c r="AQ249" s="430"/>
      <c r="AR249" s="430"/>
      <c r="AS249" s="430"/>
      <c r="AT249" s="430"/>
      <c r="AU249" s="430"/>
      <c r="AV249" s="430"/>
      <c r="AW249" s="430"/>
      <c r="AX249" s="430"/>
      <c r="AY249" s="430"/>
      <c r="AZ249" s="431"/>
      <c r="BA249" s="417">
        <v>2.04</v>
      </c>
      <c r="BB249" s="418"/>
      <c r="BC249" s="418"/>
      <c r="BD249" s="418"/>
      <c r="BE249" s="418"/>
      <c r="BF249" s="418"/>
      <c r="BG249" s="418"/>
      <c r="BH249" s="418"/>
      <c r="BI249" s="418"/>
      <c r="BJ249" s="418"/>
      <c r="BK249" s="418"/>
      <c r="BL249" s="418"/>
      <c r="BM249" s="418"/>
      <c r="BN249" s="418"/>
      <c r="BO249" s="418"/>
      <c r="BP249" s="418"/>
      <c r="BQ249" s="418"/>
      <c r="BR249" s="418"/>
      <c r="BS249" s="418"/>
      <c r="BT249" s="419"/>
      <c r="BU249" s="417">
        <v>2.04</v>
      </c>
      <c r="BV249" s="418"/>
      <c r="BW249" s="418"/>
      <c r="BX249" s="418"/>
      <c r="BY249" s="418"/>
      <c r="BZ249" s="418"/>
      <c r="CA249" s="418"/>
      <c r="CB249" s="418"/>
      <c r="CC249" s="418"/>
      <c r="CD249" s="418"/>
      <c r="CE249" s="418"/>
      <c r="CF249" s="418"/>
      <c r="CG249" s="418"/>
      <c r="CH249" s="418"/>
      <c r="CI249" s="418"/>
      <c r="CJ249" s="418"/>
      <c r="CK249" s="418"/>
      <c r="CL249" s="418"/>
      <c r="CM249" s="418"/>
      <c r="CN249" s="419"/>
      <c r="CO249" s="417" t="s">
        <v>299</v>
      </c>
      <c r="CP249" s="418"/>
      <c r="CQ249" s="418"/>
      <c r="CR249" s="418"/>
      <c r="CS249" s="418"/>
      <c r="CT249" s="418"/>
      <c r="CU249" s="418"/>
      <c r="CV249" s="418"/>
      <c r="CW249" s="418"/>
      <c r="CX249" s="418"/>
      <c r="CY249" s="418"/>
      <c r="CZ249" s="418"/>
      <c r="DA249" s="418"/>
      <c r="DB249" s="418"/>
      <c r="DC249" s="418"/>
      <c r="DD249" s="419"/>
    </row>
    <row r="250" spans="1:108" s="144" customFormat="1" ht="19.15" customHeight="1">
      <c r="A250" s="145" t="s">
        <v>716</v>
      </c>
      <c r="B250" s="429" t="s">
        <v>691</v>
      </c>
      <c r="C250" s="430"/>
      <c r="D250" s="430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  <c r="Q250" s="430"/>
      <c r="R250" s="430"/>
      <c r="S250" s="430"/>
      <c r="T250" s="430"/>
      <c r="U250" s="430"/>
      <c r="V250" s="430"/>
      <c r="W250" s="430"/>
      <c r="X250" s="430"/>
      <c r="Y250" s="430"/>
      <c r="Z250" s="430"/>
      <c r="AA250" s="430"/>
      <c r="AB250" s="430"/>
      <c r="AC250" s="430"/>
      <c r="AD250" s="430"/>
      <c r="AE250" s="430"/>
      <c r="AF250" s="430"/>
      <c r="AG250" s="430"/>
      <c r="AH250" s="430"/>
      <c r="AI250" s="430"/>
      <c r="AJ250" s="430"/>
      <c r="AK250" s="430"/>
      <c r="AL250" s="430"/>
      <c r="AM250" s="430"/>
      <c r="AN250" s="430"/>
      <c r="AO250" s="430"/>
      <c r="AP250" s="430"/>
      <c r="AQ250" s="430"/>
      <c r="AR250" s="430"/>
      <c r="AS250" s="430"/>
      <c r="AT250" s="430"/>
      <c r="AU250" s="430"/>
      <c r="AV250" s="430"/>
      <c r="AW250" s="430"/>
      <c r="AX250" s="430"/>
      <c r="AY250" s="430"/>
      <c r="AZ250" s="431"/>
      <c r="BA250" s="417">
        <v>3.98</v>
      </c>
      <c r="BB250" s="418"/>
      <c r="BC250" s="418"/>
      <c r="BD250" s="418"/>
      <c r="BE250" s="418"/>
      <c r="BF250" s="418"/>
      <c r="BG250" s="418"/>
      <c r="BH250" s="418"/>
      <c r="BI250" s="418"/>
      <c r="BJ250" s="418"/>
      <c r="BK250" s="418"/>
      <c r="BL250" s="418"/>
      <c r="BM250" s="418"/>
      <c r="BN250" s="418"/>
      <c r="BO250" s="418"/>
      <c r="BP250" s="418"/>
      <c r="BQ250" s="418"/>
      <c r="BR250" s="418"/>
      <c r="BS250" s="418"/>
      <c r="BT250" s="419"/>
      <c r="BU250" s="417">
        <v>3.98</v>
      </c>
      <c r="BV250" s="418"/>
      <c r="BW250" s="418"/>
      <c r="BX250" s="418"/>
      <c r="BY250" s="418"/>
      <c r="BZ250" s="418"/>
      <c r="CA250" s="418"/>
      <c r="CB250" s="418"/>
      <c r="CC250" s="418"/>
      <c r="CD250" s="418"/>
      <c r="CE250" s="418"/>
      <c r="CF250" s="418"/>
      <c r="CG250" s="418"/>
      <c r="CH250" s="418"/>
      <c r="CI250" s="418"/>
      <c r="CJ250" s="418"/>
      <c r="CK250" s="418"/>
      <c r="CL250" s="418"/>
      <c r="CM250" s="418"/>
      <c r="CN250" s="419"/>
      <c r="CO250" s="417" t="s">
        <v>299</v>
      </c>
      <c r="CP250" s="418"/>
      <c r="CQ250" s="418"/>
      <c r="CR250" s="418"/>
      <c r="CS250" s="418"/>
      <c r="CT250" s="418"/>
      <c r="CU250" s="418"/>
      <c r="CV250" s="418"/>
      <c r="CW250" s="418"/>
      <c r="CX250" s="418"/>
      <c r="CY250" s="418"/>
      <c r="CZ250" s="418"/>
      <c r="DA250" s="418"/>
      <c r="DB250" s="418"/>
      <c r="DC250" s="418"/>
      <c r="DD250" s="419"/>
    </row>
    <row r="251" spans="1:108" s="144" customFormat="1" ht="30.6" customHeight="1">
      <c r="A251" s="145" t="s">
        <v>717</v>
      </c>
      <c r="B251" s="429" t="s">
        <v>692</v>
      </c>
      <c r="C251" s="430"/>
      <c r="D251" s="430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  <c r="Q251" s="430"/>
      <c r="R251" s="430"/>
      <c r="S251" s="430"/>
      <c r="T251" s="430"/>
      <c r="U251" s="430"/>
      <c r="V251" s="430"/>
      <c r="W251" s="430"/>
      <c r="X251" s="430"/>
      <c r="Y251" s="430"/>
      <c r="Z251" s="430"/>
      <c r="AA251" s="430"/>
      <c r="AB251" s="430"/>
      <c r="AC251" s="430"/>
      <c r="AD251" s="430"/>
      <c r="AE251" s="430"/>
      <c r="AF251" s="430"/>
      <c r="AG251" s="430"/>
      <c r="AH251" s="430"/>
      <c r="AI251" s="430"/>
      <c r="AJ251" s="430"/>
      <c r="AK251" s="430"/>
      <c r="AL251" s="430"/>
      <c r="AM251" s="430"/>
      <c r="AN251" s="430"/>
      <c r="AO251" s="430"/>
      <c r="AP251" s="430"/>
      <c r="AQ251" s="430"/>
      <c r="AR251" s="430"/>
      <c r="AS251" s="430"/>
      <c r="AT251" s="430"/>
      <c r="AU251" s="430"/>
      <c r="AV251" s="430"/>
      <c r="AW251" s="430"/>
      <c r="AX251" s="430"/>
      <c r="AY251" s="430"/>
      <c r="AZ251" s="431"/>
      <c r="BA251" s="417">
        <v>2.65</v>
      </c>
      <c r="BB251" s="418"/>
      <c r="BC251" s="418"/>
      <c r="BD251" s="418"/>
      <c r="BE251" s="418"/>
      <c r="BF251" s="418"/>
      <c r="BG251" s="418"/>
      <c r="BH251" s="418"/>
      <c r="BI251" s="418"/>
      <c r="BJ251" s="418"/>
      <c r="BK251" s="418"/>
      <c r="BL251" s="418"/>
      <c r="BM251" s="418"/>
      <c r="BN251" s="418"/>
      <c r="BO251" s="418"/>
      <c r="BP251" s="418"/>
      <c r="BQ251" s="418"/>
      <c r="BR251" s="418"/>
      <c r="BS251" s="418"/>
      <c r="BT251" s="419"/>
      <c r="BU251" s="417">
        <v>2.65</v>
      </c>
      <c r="BV251" s="418"/>
      <c r="BW251" s="418"/>
      <c r="BX251" s="418"/>
      <c r="BY251" s="418"/>
      <c r="BZ251" s="418"/>
      <c r="CA251" s="418"/>
      <c r="CB251" s="418"/>
      <c r="CC251" s="418"/>
      <c r="CD251" s="418"/>
      <c r="CE251" s="418"/>
      <c r="CF251" s="418"/>
      <c r="CG251" s="418"/>
      <c r="CH251" s="418"/>
      <c r="CI251" s="418"/>
      <c r="CJ251" s="418"/>
      <c r="CK251" s="418"/>
      <c r="CL251" s="418"/>
      <c r="CM251" s="418"/>
      <c r="CN251" s="419"/>
      <c r="CO251" s="417" t="s">
        <v>299</v>
      </c>
      <c r="CP251" s="418"/>
      <c r="CQ251" s="418"/>
      <c r="CR251" s="418"/>
      <c r="CS251" s="418"/>
      <c r="CT251" s="418"/>
      <c r="CU251" s="418"/>
      <c r="CV251" s="418"/>
      <c r="CW251" s="418"/>
      <c r="CX251" s="418"/>
      <c r="CY251" s="418"/>
      <c r="CZ251" s="418"/>
      <c r="DA251" s="418"/>
      <c r="DB251" s="418"/>
      <c r="DC251" s="418"/>
      <c r="DD251" s="419"/>
    </row>
    <row r="252" spans="1:108" s="144" customFormat="1" ht="27.6" customHeight="1">
      <c r="A252" s="145" t="s">
        <v>718</v>
      </c>
      <c r="B252" s="429" t="s">
        <v>693</v>
      </c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430"/>
      <c r="U252" s="430"/>
      <c r="V252" s="430"/>
      <c r="W252" s="430"/>
      <c r="X252" s="430"/>
      <c r="Y252" s="430"/>
      <c r="Z252" s="430"/>
      <c r="AA252" s="430"/>
      <c r="AB252" s="430"/>
      <c r="AC252" s="430"/>
      <c r="AD252" s="430"/>
      <c r="AE252" s="430"/>
      <c r="AF252" s="430"/>
      <c r="AG252" s="430"/>
      <c r="AH252" s="430"/>
      <c r="AI252" s="430"/>
      <c r="AJ252" s="430"/>
      <c r="AK252" s="430"/>
      <c r="AL252" s="430"/>
      <c r="AM252" s="430"/>
      <c r="AN252" s="430"/>
      <c r="AO252" s="430"/>
      <c r="AP252" s="430"/>
      <c r="AQ252" s="430"/>
      <c r="AR252" s="430"/>
      <c r="AS252" s="430"/>
      <c r="AT252" s="430"/>
      <c r="AU252" s="430"/>
      <c r="AV252" s="430"/>
      <c r="AW252" s="430"/>
      <c r="AX252" s="430"/>
      <c r="AY252" s="430"/>
      <c r="AZ252" s="431"/>
      <c r="BA252" s="417">
        <v>4.12</v>
      </c>
      <c r="BB252" s="418"/>
      <c r="BC252" s="418"/>
      <c r="BD252" s="418"/>
      <c r="BE252" s="418"/>
      <c r="BF252" s="418"/>
      <c r="BG252" s="418"/>
      <c r="BH252" s="418"/>
      <c r="BI252" s="418"/>
      <c r="BJ252" s="418"/>
      <c r="BK252" s="418"/>
      <c r="BL252" s="418"/>
      <c r="BM252" s="418"/>
      <c r="BN252" s="418"/>
      <c r="BO252" s="418"/>
      <c r="BP252" s="418"/>
      <c r="BQ252" s="418"/>
      <c r="BR252" s="418"/>
      <c r="BS252" s="418"/>
      <c r="BT252" s="419"/>
      <c r="BU252" s="417">
        <v>4.12</v>
      </c>
      <c r="BV252" s="418"/>
      <c r="BW252" s="418"/>
      <c r="BX252" s="418"/>
      <c r="BY252" s="418"/>
      <c r="BZ252" s="418"/>
      <c r="CA252" s="418"/>
      <c r="CB252" s="418"/>
      <c r="CC252" s="418"/>
      <c r="CD252" s="418"/>
      <c r="CE252" s="418"/>
      <c r="CF252" s="418"/>
      <c r="CG252" s="418"/>
      <c r="CH252" s="418"/>
      <c r="CI252" s="418"/>
      <c r="CJ252" s="418"/>
      <c r="CK252" s="418"/>
      <c r="CL252" s="418"/>
      <c r="CM252" s="418"/>
      <c r="CN252" s="419"/>
      <c r="CO252" s="417" t="s">
        <v>299</v>
      </c>
      <c r="CP252" s="418"/>
      <c r="CQ252" s="418"/>
      <c r="CR252" s="418"/>
      <c r="CS252" s="418"/>
      <c r="CT252" s="418"/>
      <c r="CU252" s="418"/>
      <c r="CV252" s="418"/>
      <c r="CW252" s="418"/>
      <c r="CX252" s="418"/>
      <c r="CY252" s="418"/>
      <c r="CZ252" s="418"/>
      <c r="DA252" s="418"/>
      <c r="DB252" s="418"/>
      <c r="DC252" s="418"/>
      <c r="DD252" s="419"/>
    </row>
    <row r="253" spans="1:108" s="144" customFormat="1" ht="26.45" customHeight="1">
      <c r="A253" s="145" t="s">
        <v>719</v>
      </c>
      <c r="B253" s="429" t="s">
        <v>694</v>
      </c>
      <c r="C253" s="430"/>
      <c r="D253" s="430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  <c r="Q253" s="430"/>
      <c r="R253" s="430"/>
      <c r="S253" s="430"/>
      <c r="T253" s="430"/>
      <c r="U253" s="430"/>
      <c r="V253" s="430"/>
      <c r="W253" s="430"/>
      <c r="X253" s="430"/>
      <c r="Y253" s="430"/>
      <c r="Z253" s="430"/>
      <c r="AA253" s="430"/>
      <c r="AB253" s="430"/>
      <c r="AC253" s="430"/>
      <c r="AD253" s="430"/>
      <c r="AE253" s="430"/>
      <c r="AF253" s="430"/>
      <c r="AG253" s="430"/>
      <c r="AH253" s="430"/>
      <c r="AI253" s="430"/>
      <c r="AJ253" s="430"/>
      <c r="AK253" s="430"/>
      <c r="AL253" s="430"/>
      <c r="AM253" s="430"/>
      <c r="AN253" s="430"/>
      <c r="AO253" s="430"/>
      <c r="AP253" s="430"/>
      <c r="AQ253" s="430"/>
      <c r="AR253" s="430"/>
      <c r="AS253" s="430"/>
      <c r="AT253" s="430"/>
      <c r="AU253" s="430"/>
      <c r="AV253" s="430"/>
      <c r="AW253" s="430"/>
      <c r="AX253" s="430"/>
      <c r="AY253" s="430"/>
      <c r="AZ253" s="431"/>
      <c r="BA253" s="417">
        <v>2.2</v>
      </c>
      <c r="BB253" s="418"/>
      <c r="BC253" s="418"/>
      <c r="BD253" s="418"/>
      <c r="BE253" s="418"/>
      <c r="BF253" s="418"/>
      <c r="BG253" s="418"/>
      <c r="BH253" s="418"/>
      <c r="BI253" s="418"/>
      <c r="BJ253" s="418"/>
      <c r="BK253" s="418"/>
      <c r="BL253" s="418"/>
      <c r="BM253" s="418"/>
      <c r="BN253" s="418"/>
      <c r="BO253" s="418"/>
      <c r="BP253" s="418"/>
      <c r="BQ253" s="418"/>
      <c r="BR253" s="418"/>
      <c r="BS253" s="418"/>
      <c r="BT253" s="419"/>
      <c r="BU253" s="417">
        <v>2.2</v>
      </c>
      <c r="BV253" s="418"/>
      <c r="BW253" s="418"/>
      <c r="BX253" s="418"/>
      <c r="BY253" s="418"/>
      <c r="BZ253" s="418"/>
      <c r="CA253" s="418"/>
      <c r="CB253" s="418"/>
      <c r="CC253" s="418"/>
      <c r="CD253" s="418"/>
      <c r="CE253" s="418"/>
      <c r="CF253" s="418"/>
      <c r="CG253" s="418"/>
      <c r="CH253" s="418"/>
      <c r="CI253" s="418"/>
      <c r="CJ253" s="418"/>
      <c r="CK253" s="418"/>
      <c r="CL253" s="418"/>
      <c r="CM253" s="418"/>
      <c r="CN253" s="419"/>
      <c r="CO253" s="417" t="s">
        <v>299</v>
      </c>
      <c r="CP253" s="418"/>
      <c r="CQ253" s="418"/>
      <c r="CR253" s="418"/>
      <c r="CS253" s="418"/>
      <c r="CT253" s="418"/>
      <c r="CU253" s="418"/>
      <c r="CV253" s="418"/>
      <c r="CW253" s="418"/>
      <c r="CX253" s="418"/>
      <c r="CY253" s="418"/>
      <c r="CZ253" s="418"/>
      <c r="DA253" s="418"/>
      <c r="DB253" s="418"/>
      <c r="DC253" s="418"/>
      <c r="DD253" s="419"/>
    </row>
    <row r="254" spans="1:108" s="144" customFormat="1" ht="19.15" customHeight="1">
      <c r="A254" s="145" t="s">
        <v>720</v>
      </c>
      <c r="B254" s="429" t="s">
        <v>695</v>
      </c>
      <c r="C254" s="430"/>
      <c r="D254" s="430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  <c r="Q254" s="430"/>
      <c r="R254" s="430"/>
      <c r="S254" s="430"/>
      <c r="T254" s="430"/>
      <c r="U254" s="430"/>
      <c r="V254" s="430"/>
      <c r="W254" s="430"/>
      <c r="X254" s="430"/>
      <c r="Y254" s="430"/>
      <c r="Z254" s="430"/>
      <c r="AA254" s="430"/>
      <c r="AB254" s="430"/>
      <c r="AC254" s="430"/>
      <c r="AD254" s="430"/>
      <c r="AE254" s="430"/>
      <c r="AF254" s="430"/>
      <c r="AG254" s="430"/>
      <c r="AH254" s="430"/>
      <c r="AI254" s="430"/>
      <c r="AJ254" s="430"/>
      <c r="AK254" s="430"/>
      <c r="AL254" s="430"/>
      <c r="AM254" s="430"/>
      <c r="AN254" s="430"/>
      <c r="AO254" s="430"/>
      <c r="AP254" s="430"/>
      <c r="AQ254" s="430"/>
      <c r="AR254" s="430"/>
      <c r="AS254" s="430"/>
      <c r="AT254" s="430"/>
      <c r="AU254" s="430"/>
      <c r="AV254" s="430"/>
      <c r="AW254" s="430"/>
      <c r="AX254" s="430"/>
      <c r="AY254" s="430"/>
      <c r="AZ254" s="431"/>
      <c r="BA254" s="417">
        <v>1.46</v>
      </c>
      <c r="BB254" s="418"/>
      <c r="BC254" s="418"/>
      <c r="BD254" s="418"/>
      <c r="BE254" s="418"/>
      <c r="BF254" s="418"/>
      <c r="BG254" s="418"/>
      <c r="BH254" s="418"/>
      <c r="BI254" s="418"/>
      <c r="BJ254" s="418"/>
      <c r="BK254" s="418"/>
      <c r="BL254" s="418"/>
      <c r="BM254" s="418"/>
      <c r="BN254" s="418"/>
      <c r="BO254" s="418"/>
      <c r="BP254" s="418"/>
      <c r="BQ254" s="418"/>
      <c r="BR254" s="418"/>
      <c r="BS254" s="418"/>
      <c r="BT254" s="419"/>
      <c r="BU254" s="417">
        <v>1.46</v>
      </c>
      <c r="BV254" s="418"/>
      <c r="BW254" s="418"/>
      <c r="BX254" s="418"/>
      <c r="BY254" s="418"/>
      <c r="BZ254" s="418"/>
      <c r="CA254" s="418"/>
      <c r="CB254" s="418"/>
      <c r="CC254" s="418"/>
      <c r="CD254" s="418"/>
      <c r="CE254" s="418"/>
      <c r="CF254" s="418"/>
      <c r="CG254" s="418"/>
      <c r="CH254" s="418"/>
      <c r="CI254" s="418"/>
      <c r="CJ254" s="418"/>
      <c r="CK254" s="418"/>
      <c r="CL254" s="418"/>
      <c r="CM254" s="418"/>
      <c r="CN254" s="419"/>
      <c r="CO254" s="417" t="s">
        <v>299</v>
      </c>
      <c r="CP254" s="418"/>
      <c r="CQ254" s="418"/>
      <c r="CR254" s="418"/>
      <c r="CS254" s="418"/>
      <c r="CT254" s="418"/>
      <c r="CU254" s="418"/>
      <c r="CV254" s="418"/>
      <c r="CW254" s="418"/>
      <c r="CX254" s="418"/>
      <c r="CY254" s="418"/>
      <c r="CZ254" s="418"/>
      <c r="DA254" s="418"/>
      <c r="DB254" s="418"/>
      <c r="DC254" s="418"/>
      <c r="DD254" s="419"/>
    </row>
    <row r="255" spans="1:108" s="144" customFormat="1" ht="13.9" customHeight="1">
      <c r="A255" s="147" t="s">
        <v>721</v>
      </c>
      <c r="B255" s="429" t="s">
        <v>696</v>
      </c>
      <c r="C255" s="430"/>
      <c r="D255" s="430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  <c r="Q255" s="430"/>
      <c r="R255" s="430"/>
      <c r="S255" s="430"/>
      <c r="T255" s="430"/>
      <c r="U255" s="430"/>
      <c r="V255" s="430"/>
      <c r="W255" s="430"/>
      <c r="X255" s="430"/>
      <c r="Y255" s="430"/>
      <c r="Z255" s="430"/>
      <c r="AA255" s="430"/>
      <c r="AB255" s="430"/>
      <c r="AC255" s="430"/>
      <c r="AD255" s="430"/>
      <c r="AE255" s="430"/>
      <c r="AF255" s="430"/>
      <c r="AG255" s="430"/>
      <c r="AH255" s="430"/>
      <c r="AI255" s="430"/>
      <c r="AJ255" s="430"/>
      <c r="AK255" s="430"/>
      <c r="AL255" s="430"/>
      <c r="AM255" s="430"/>
      <c r="AN255" s="430"/>
      <c r="AO255" s="430"/>
      <c r="AP255" s="430"/>
      <c r="AQ255" s="430"/>
      <c r="AR255" s="430"/>
      <c r="AS255" s="430"/>
      <c r="AT255" s="430"/>
      <c r="AU255" s="430"/>
      <c r="AV255" s="430"/>
      <c r="AW255" s="430"/>
      <c r="AX255" s="430"/>
      <c r="AY255" s="430"/>
      <c r="AZ255" s="431"/>
      <c r="BA255" s="423">
        <v>3.38</v>
      </c>
      <c r="BB255" s="424"/>
      <c r="BC255" s="424"/>
      <c r="BD255" s="424"/>
      <c r="BE255" s="424"/>
      <c r="BF255" s="424"/>
      <c r="BG255" s="424"/>
      <c r="BH255" s="424"/>
      <c r="BI255" s="424"/>
      <c r="BJ255" s="424"/>
      <c r="BK255" s="424"/>
      <c r="BL255" s="424"/>
      <c r="BM255" s="424"/>
      <c r="BN255" s="424"/>
      <c r="BO255" s="424"/>
      <c r="BP255" s="424"/>
      <c r="BQ255" s="424"/>
      <c r="BR255" s="424"/>
      <c r="BS255" s="424"/>
      <c r="BT255" s="425"/>
      <c r="BU255" s="423">
        <v>3.38</v>
      </c>
      <c r="BV255" s="424"/>
      <c r="BW255" s="424"/>
      <c r="BX255" s="424"/>
      <c r="BY255" s="424"/>
      <c r="BZ255" s="424"/>
      <c r="CA255" s="424"/>
      <c r="CB255" s="424"/>
      <c r="CC255" s="424"/>
      <c r="CD255" s="424"/>
      <c r="CE255" s="424"/>
      <c r="CF255" s="424"/>
      <c r="CG255" s="424"/>
      <c r="CH255" s="424"/>
      <c r="CI255" s="424"/>
      <c r="CJ255" s="424"/>
      <c r="CK255" s="424"/>
      <c r="CL255" s="424"/>
      <c r="CM255" s="424"/>
      <c r="CN255" s="425"/>
      <c r="CO255" s="417" t="s">
        <v>299</v>
      </c>
      <c r="CP255" s="418"/>
      <c r="CQ255" s="418"/>
      <c r="CR255" s="418"/>
      <c r="CS255" s="418"/>
      <c r="CT255" s="418"/>
      <c r="CU255" s="418"/>
      <c r="CV255" s="418"/>
      <c r="CW255" s="418"/>
      <c r="CX255" s="418"/>
      <c r="CY255" s="418"/>
      <c r="CZ255" s="418"/>
      <c r="DA255" s="418"/>
      <c r="DB255" s="418"/>
      <c r="DC255" s="418"/>
      <c r="DD255" s="419"/>
    </row>
    <row r="256" spans="1:108" s="144" customFormat="1" ht="13.9" customHeight="1">
      <c r="A256" s="147" t="s">
        <v>722</v>
      </c>
      <c r="B256" s="429" t="s">
        <v>697</v>
      </c>
      <c r="C256" s="430"/>
      <c r="D256" s="430"/>
      <c r="E256" s="430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  <c r="Q256" s="430"/>
      <c r="R256" s="430"/>
      <c r="S256" s="430"/>
      <c r="T256" s="430"/>
      <c r="U256" s="430"/>
      <c r="V256" s="430"/>
      <c r="W256" s="430"/>
      <c r="X256" s="430"/>
      <c r="Y256" s="430"/>
      <c r="Z256" s="430"/>
      <c r="AA256" s="430"/>
      <c r="AB256" s="430"/>
      <c r="AC256" s="430"/>
      <c r="AD256" s="430"/>
      <c r="AE256" s="430"/>
      <c r="AF256" s="430"/>
      <c r="AG256" s="430"/>
      <c r="AH256" s="430"/>
      <c r="AI256" s="430"/>
      <c r="AJ256" s="430"/>
      <c r="AK256" s="430"/>
      <c r="AL256" s="430"/>
      <c r="AM256" s="430"/>
      <c r="AN256" s="430"/>
      <c r="AO256" s="430"/>
      <c r="AP256" s="430"/>
      <c r="AQ256" s="430"/>
      <c r="AR256" s="430"/>
      <c r="AS256" s="430"/>
      <c r="AT256" s="430"/>
      <c r="AU256" s="430"/>
      <c r="AV256" s="430"/>
      <c r="AW256" s="430"/>
      <c r="AX256" s="430"/>
      <c r="AY256" s="430"/>
      <c r="AZ256" s="431"/>
      <c r="BA256" s="423">
        <v>4</v>
      </c>
      <c r="BB256" s="424"/>
      <c r="BC256" s="424"/>
      <c r="BD256" s="424"/>
      <c r="BE256" s="424"/>
      <c r="BF256" s="424"/>
      <c r="BG256" s="424"/>
      <c r="BH256" s="424"/>
      <c r="BI256" s="424"/>
      <c r="BJ256" s="424"/>
      <c r="BK256" s="424"/>
      <c r="BL256" s="424"/>
      <c r="BM256" s="424"/>
      <c r="BN256" s="424"/>
      <c r="BO256" s="424"/>
      <c r="BP256" s="424"/>
      <c r="BQ256" s="424"/>
      <c r="BR256" s="424"/>
      <c r="BS256" s="424"/>
      <c r="BT256" s="425"/>
      <c r="BU256" s="423">
        <v>4</v>
      </c>
      <c r="BV256" s="424"/>
      <c r="BW256" s="424"/>
      <c r="BX256" s="424"/>
      <c r="BY256" s="424"/>
      <c r="BZ256" s="424"/>
      <c r="CA256" s="424"/>
      <c r="CB256" s="424"/>
      <c r="CC256" s="424"/>
      <c r="CD256" s="424"/>
      <c r="CE256" s="424"/>
      <c r="CF256" s="424"/>
      <c r="CG256" s="424"/>
      <c r="CH256" s="424"/>
      <c r="CI256" s="424"/>
      <c r="CJ256" s="424"/>
      <c r="CK256" s="424"/>
      <c r="CL256" s="424"/>
      <c r="CM256" s="424"/>
      <c r="CN256" s="425"/>
      <c r="CO256" s="417" t="s">
        <v>299</v>
      </c>
      <c r="CP256" s="418"/>
      <c r="CQ256" s="418"/>
      <c r="CR256" s="418"/>
      <c r="CS256" s="418"/>
      <c r="CT256" s="418"/>
      <c r="CU256" s="418"/>
      <c r="CV256" s="418"/>
      <c r="CW256" s="418"/>
      <c r="CX256" s="418"/>
      <c r="CY256" s="418"/>
      <c r="CZ256" s="418"/>
      <c r="DA256" s="418"/>
      <c r="DB256" s="418"/>
      <c r="DC256" s="418"/>
      <c r="DD256" s="419"/>
    </row>
    <row r="257" spans="1:108" s="144" customFormat="1" ht="13.9" customHeight="1">
      <c r="A257" s="147" t="s">
        <v>723</v>
      </c>
      <c r="B257" s="429" t="s">
        <v>476</v>
      </c>
      <c r="C257" s="430"/>
      <c r="D257" s="430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  <c r="Q257" s="430"/>
      <c r="R257" s="430"/>
      <c r="S257" s="430"/>
      <c r="T257" s="430"/>
      <c r="U257" s="430"/>
      <c r="V257" s="430"/>
      <c r="W257" s="430"/>
      <c r="X257" s="430"/>
      <c r="Y257" s="430"/>
      <c r="Z257" s="430"/>
      <c r="AA257" s="430"/>
      <c r="AB257" s="430"/>
      <c r="AC257" s="430"/>
      <c r="AD257" s="430"/>
      <c r="AE257" s="430"/>
      <c r="AF257" s="430"/>
      <c r="AG257" s="430"/>
      <c r="AH257" s="430"/>
      <c r="AI257" s="430"/>
      <c r="AJ257" s="430"/>
      <c r="AK257" s="430"/>
      <c r="AL257" s="430"/>
      <c r="AM257" s="430"/>
      <c r="AN257" s="430"/>
      <c r="AO257" s="430"/>
      <c r="AP257" s="430"/>
      <c r="AQ257" s="430"/>
      <c r="AR257" s="430"/>
      <c r="AS257" s="430"/>
      <c r="AT257" s="430"/>
      <c r="AU257" s="430"/>
      <c r="AV257" s="430"/>
      <c r="AW257" s="430"/>
      <c r="AX257" s="430"/>
      <c r="AY257" s="430"/>
      <c r="AZ257" s="431"/>
      <c r="BA257" s="420">
        <v>2.3</v>
      </c>
      <c r="BB257" s="421"/>
      <c r="BC257" s="421"/>
      <c r="BD257" s="421"/>
      <c r="BE257" s="421"/>
      <c r="BF257" s="421"/>
      <c r="BG257" s="421"/>
      <c r="BH257" s="421"/>
      <c r="BI257" s="421"/>
      <c r="BJ257" s="421"/>
      <c r="BK257" s="421"/>
      <c r="BL257" s="421"/>
      <c r="BM257" s="421"/>
      <c r="BN257" s="421"/>
      <c r="BO257" s="421"/>
      <c r="BP257" s="421"/>
      <c r="BQ257" s="421"/>
      <c r="BR257" s="421"/>
      <c r="BS257" s="421"/>
      <c r="BT257" s="422"/>
      <c r="BU257" s="420">
        <v>2.3</v>
      </c>
      <c r="BV257" s="421"/>
      <c r="BW257" s="421"/>
      <c r="BX257" s="421"/>
      <c r="BY257" s="421"/>
      <c r="BZ257" s="421"/>
      <c r="CA257" s="421"/>
      <c r="CB257" s="421"/>
      <c r="CC257" s="421"/>
      <c r="CD257" s="421"/>
      <c r="CE257" s="421"/>
      <c r="CF257" s="421"/>
      <c r="CG257" s="421"/>
      <c r="CH257" s="421"/>
      <c r="CI257" s="421"/>
      <c r="CJ257" s="421"/>
      <c r="CK257" s="421"/>
      <c r="CL257" s="421"/>
      <c r="CM257" s="421"/>
      <c r="CN257" s="422"/>
      <c r="CO257" s="417" t="s">
        <v>299</v>
      </c>
      <c r="CP257" s="418"/>
      <c r="CQ257" s="418"/>
      <c r="CR257" s="418"/>
      <c r="CS257" s="418"/>
      <c r="CT257" s="418"/>
      <c r="CU257" s="418"/>
      <c r="CV257" s="418"/>
      <c r="CW257" s="418"/>
      <c r="CX257" s="418"/>
      <c r="CY257" s="418"/>
      <c r="CZ257" s="418"/>
      <c r="DA257" s="418"/>
      <c r="DB257" s="418"/>
      <c r="DC257" s="418"/>
      <c r="DD257" s="419"/>
    </row>
    <row r="258" spans="1:108" s="144" customFormat="1" ht="13.9" customHeight="1">
      <c r="A258" s="148" t="s">
        <v>724</v>
      </c>
      <c r="B258" s="508" t="s">
        <v>480</v>
      </c>
      <c r="C258" s="509"/>
      <c r="D258" s="509"/>
      <c r="E258" s="509"/>
      <c r="F258" s="509"/>
      <c r="G258" s="509"/>
      <c r="H258" s="509"/>
      <c r="I258" s="509"/>
      <c r="J258" s="509"/>
      <c r="K258" s="509"/>
      <c r="L258" s="509"/>
      <c r="M258" s="509"/>
      <c r="N258" s="509"/>
      <c r="O258" s="509"/>
      <c r="P258" s="509"/>
      <c r="Q258" s="509"/>
      <c r="R258" s="509"/>
      <c r="S258" s="509"/>
      <c r="T258" s="509"/>
      <c r="U258" s="509"/>
      <c r="V258" s="509"/>
      <c r="W258" s="509"/>
      <c r="X258" s="509"/>
      <c r="Y258" s="509"/>
      <c r="Z258" s="509"/>
      <c r="AA258" s="509"/>
      <c r="AB258" s="509"/>
      <c r="AC258" s="509"/>
      <c r="AD258" s="509"/>
      <c r="AE258" s="509"/>
      <c r="AF258" s="509"/>
      <c r="AG258" s="509"/>
      <c r="AH258" s="509"/>
      <c r="AI258" s="509"/>
      <c r="AJ258" s="509"/>
      <c r="AK258" s="509"/>
      <c r="AL258" s="509"/>
      <c r="AM258" s="509"/>
      <c r="AN258" s="509"/>
      <c r="AO258" s="509"/>
      <c r="AP258" s="509"/>
      <c r="AQ258" s="509"/>
      <c r="AR258" s="509"/>
      <c r="AS258" s="509"/>
      <c r="AT258" s="509"/>
      <c r="AU258" s="509"/>
      <c r="AV258" s="509"/>
      <c r="AW258" s="509"/>
      <c r="AX258" s="509"/>
      <c r="AY258" s="509"/>
      <c r="AZ258" s="510"/>
      <c r="BA258" s="505">
        <v>3.2</v>
      </c>
      <c r="BB258" s="506"/>
      <c r="BC258" s="506"/>
      <c r="BD258" s="506"/>
      <c r="BE258" s="506"/>
      <c r="BF258" s="506"/>
      <c r="BG258" s="506"/>
      <c r="BH258" s="506"/>
      <c r="BI258" s="506"/>
      <c r="BJ258" s="506"/>
      <c r="BK258" s="506"/>
      <c r="BL258" s="506"/>
      <c r="BM258" s="506"/>
      <c r="BN258" s="506"/>
      <c r="BO258" s="506"/>
      <c r="BP258" s="506"/>
      <c r="BQ258" s="506"/>
      <c r="BR258" s="506"/>
      <c r="BS258" s="506"/>
      <c r="BT258" s="507"/>
      <c r="BU258" s="505">
        <v>3.2</v>
      </c>
      <c r="BV258" s="506"/>
      <c r="BW258" s="506"/>
      <c r="BX258" s="506"/>
      <c r="BY258" s="506"/>
      <c r="BZ258" s="506"/>
      <c r="CA258" s="506"/>
      <c r="CB258" s="506"/>
      <c r="CC258" s="506"/>
      <c r="CD258" s="506"/>
      <c r="CE258" s="506"/>
      <c r="CF258" s="506"/>
      <c r="CG258" s="506"/>
      <c r="CH258" s="506"/>
      <c r="CI258" s="506"/>
      <c r="CJ258" s="506"/>
      <c r="CK258" s="506"/>
      <c r="CL258" s="506"/>
      <c r="CM258" s="506"/>
      <c r="CN258" s="507"/>
      <c r="CO258" s="417" t="s">
        <v>299</v>
      </c>
      <c r="CP258" s="418"/>
      <c r="CQ258" s="418"/>
      <c r="CR258" s="418"/>
      <c r="CS258" s="418"/>
      <c r="CT258" s="418"/>
      <c r="CU258" s="418"/>
      <c r="CV258" s="418"/>
      <c r="CW258" s="418"/>
      <c r="CX258" s="418"/>
      <c r="CY258" s="418"/>
      <c r="CZ258" s="418"/>
      <c r="DA258" s="418"/>
      <c r="DB258" s="418"/>
      <c r="DC258" s="418"/>
      <c r="DD258" s="419"/>
    </row>
    <row r="259" spans="1:108" s="144" customFormat="1" ht="13.9" customHeight="1">
      <c r="A259" s="147" t="s">
        <v>725</v>
      </c>
      <c r="B259" s="429" t="s">
        <v>698</v>
      </c>
      <c r="C259" s="430"/>
      <c r="D259" s="430"/>
      <c r="E259" s="430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  <c r="Q259" s="430"/>
      <c r="R259" s="430"/>
      <c r="S259" s="430"/>
      <c r="T259" s="430"/>
      <c r="U259" s="430"/>
      <c r="V259" s="430"/>
      <c r="W259" s="430"/>
      <c r="X259" s="430"/>
      <c r="Y259" s="430"/>
      <c r="Z259" s="430"/>
      <c r="AA259" s="430"/>
      <c r="AB259" s="430"/>
      <c r="AC259" s="430"/>
      <c r="AD259" s="430"/>
      <c r="AE259" s="430"/>
      <c r="AF259" s="430"/>
      <c r="AG259" s="430"/>
      <c r="AH259" s="430"/>
      <c r="AI259" s="430"/>
      <c r="AJ259" s="430"/>
      <c r="AK259" s="430"/>
      <c r="AL259" s="430"/>
      <c r="AM259" s="430"/>
      <c r="AN259" s="430"/>
      <c r="AO259" s="430"/>
      <c r="AP259" s="430"/>
      <c r="AQ259" s="430"/>
      <c r="AR259" s="430"/>
      <c r="AS259" s="430"/>
      <c r="AT259" s="430"/>
      <c r="AU259" s="430"/>
      <c r="AV259" s="430"/>
      <c r="AW259" s="430"/>
      <c r="AX259" s="430"/>
      <c r="AY259" s="430"/>
      <c r="AZ259" s="431"/>
      <c r="BA259" s="423">
        <v>12.6</v>
      </c>
      <c r="BB259" s="424"/>
      <c r="BC259" s="424"/>
      <c r="BD259" s="424"/>
      <c r="BE259" s="424"/>
      <c r="BF259" s="424"/>
      <c r="BG259" s="424"/>
      <c r="BH259" s="424"/>
      <c r="BI259" s="424"/>
      <c r="BJ259" s="424"/>
      <c r="BK259" s="424"/>
      <c r="BL259" s="424"/>
      <c r="BM259" s="424"/>
      <c r="BN259" s="424"/>
      <c r="BO259" s="424"/>
      <c r="BP259" s="424"/>
      <c r="BQ259" s="424"/>
      <c r="BR259" s="424"/>
      <c r="BS259" s="424"/>
      <c r="BT259" s="425"/>
      <c r="BU259" s="423">
        <v>12.6</v>
      </c>
      <c r="BV259" s="424"/>
      <c r="BW259" s="424"/>
      <c r="BX259" s="424"/>
      <c r="BY259" s="424"/>
      <c r="BZ259" s="424"/>
      <c r="CA259" s="424"/>
      <c r="CB259" s="424"/>
      <c r="CC259" s="424"/>
      <c r="CD259" s="424"/>
      <c r="CE259" s="424"/>
      <c r="CF259" s="424"/>
      <c r="CG259" s="424"/>
      <c r="CH259" s="424"/>
      <c r="CI259" s="424"/>
      <c r="CJ259" s="424"/>
      <c r="CK259" s="424"/>
      <c r="CL259" s="424"/>
      <c r="CM259" s="424"/>
      <c r="CN259" s="425"/>
      <c r="CO259" s="417" t="s">
        <v>299</v>
      </c>
      <c r="CP259" s="418"/>
      <c r="CQ259" s="418"/>
      <c r="CR259" s="418"/>
      <c r="CS259" s="418"/>
      <c r="CT259" s="418"/>
      <c r="CU259" s="418"/>
      <c r="CV259" s="418"/>
      <c r="CW259" s="418"/>
      <c r="CX259" s="418"/>
      <c r="CY259" s="418"/>
      <c r="CZ259" s="418"/>
      <c r="DA259" s="418"/>
      <c r="DB259" s="418"/>
      <c r="DC259" s="418"/>
      <c r="DD259" s="419"/>
    </row>
    <row r="260" spans="1:108" s="144" customFormat="1" ht="13.9" customHeight="1">
      <c r="A260" s="147" t="s">
        <v>726</v>
      </c>
      <c r="B260" s="429" t="s">
        <v>699</v>
      </c>
      <c r="C260" s="430"/>
      <c r="D260" s="430"/>
      <c r="E260" s="430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  <c r="Q260" s="430"/>
      <c r="R260" s="430"/>
      <c r="S260" s="430"/>
      <c r="T260" s="430"/>
      <c r="U260" s="430"/>
      <c r="V260" s="430"/>
      <c r="W260" s="430"/>
      <c r="X260" s="430"/>
      <c r="Y260" s="430"/>
      <c r="Z260" s="430"/>
      <c r="AA260" s="430"/>
      <c r="AB260" s="430"/>
      <c r="AC260" s="430"/>
      <c r="AD260" s="430"/>
      <c r="AE260" s="430"/>
      <c r="AF260" s="430"/>
      <c r="AG260" s="430"/>
      <c r="AH260" s="430"/>
      <c r="AI260" s="430"/>
      <c r="AJ260" s="430"/>
      <c r="AK260" s="430"/>
      <c r="AL260" s="430"/>
      <c r="AM260" s="430"/>
      <c r="AN260" s="430"/>
      <c r="AO260" s="430"/>
      <c r="AP260" s="430"/>
      <c r="AQ260" s="430"/>
      <c r="AR260" s="430"/>
      <c r="AS260" s="430"/>
      <c r="AT260" s="430"/>
      <c r="AU260" s="430"/>
      <c r="AV260" s="430"/>
      <c r="AW260" s="430"/>
      <c r="AX260" s="430"/>
      <c r="AY260" s="430"/>
      <c r="AZ260" s="431"/>
      <c r="BA260" s="420">
        <v>1.1</v>
      </c>
      <c r="BB260" s="421"/>
      <c r="BC260" s="421"/>
      <c r="BD260" s="421"/>
      <c r="BE260" s="421"/>
      <c r="BF260" s="421"/>
      <c r="BG260" s="421"/>
      <c r="BH260" s="421"/>
      <c r="BI260" s="421"/>
      <c r="BJ260" s="421"/>
      <c r="BK260" s="421"/>
      <c r="BL260" s="421"/>
      <c r="BM260" s="421"/>
      <c r="BN260" s="421"/>
      <c r="BO260" s="421"/>
      <c r="BP260" s="421"/>
      <c r="BQ260" s="421"/>
      <c r="BR260" s="421"/>
      <c r="BS260" s="421"/>
      <c r="BT260" s="422"/>
      <c r="BU260" s="420">
        <v>1.1</v>
      </c>
      <c r="BV260" s="421"/>
      <c r="BW260" s="421"/>
      <c r="BX260" s="421"/>
      <c r="BY260" s="421"/>
      <c r="BZ260" s="421"/>
      <c r="CA260" s="421"/>
      <c r="CB260" s="421"/>
      <c r="CC260" s="421"/>
      <c r="CD260" s="421"/>
      <c r="CE260" s="421"/>
      <c r="CF260" s="421"/>
      <c r="CG260" s="421"/>
      <c r="CH260" s="421"/>
      <c r="CI260" s="421"/>
      <c r="CJ260" s="421"/>
      <c r="CK260" s="421"/>
      <c r="CL260" s="421"/>
      <c r="CM260" s="421"/>
      <c r="CN260" s="422"/>
      <c r="CO260" s="417" t="s">
        <v>299</v>
      </c>
      <c r="CP260" s="418"/>
      <c r="CQ260" s="418"/>
      <c r="CR260" s="418"/>
      <c r="CS260" s="418"/>
      <c r="CT260" s="418"/>
      <c r="CU260" s="418"/>
      <c r="CV260" s="418"/>
      <c r="CW260" s="418"/>
      <c r="CX260" s="418"/>
      <c r="CY260" s="418"/>
      <c r="CZ260" s="418"/>
      <c r="DA260" s="418"/>
      <c r="DB260" s="418"/>
      <c r="DC260" s="418"/>
      <c r="DD260" s="419"/>
    </row>
    <row r="261" spans="1:108" s="144" customFormat="1" ht="13.9" customHeight="1">
      <c r="A261" s="148" t="s">
        <v>727</v>
      </c>
      <c r="B261" s="508" t="s">
        <v>700</v>
      </c>
      <c r="C261" s="509"/>
      <c r="D261" s="509"/>
      <c r="E261" s="509"/>
      <c r="F261" s="509"/>
      <c r="G261" s="509"/>
      <c r="H261" s="509"/>
      <c r="I261" s="509"/>
      <c r="J261" s="509"/>
      <c r="K261" s="509"/>
      <c r="L261" s="509"/>
      <c r="M261" s="509"/>
      <c r="N261" s="509"/>
      <c r="O261" s="509"/>
      <c r="P261" s="509"/>
      <c r="Q261" s="509"/>
      <c r="R261" s="509"/>
      <c r="S261" s="509"/>
      <c r="T261" s="509"/>
      <c r="U261" s="509"/>
      <c r="V261" s="509"/>
      <c r="W261" s="509"/>
      <c r="X261" s="509"/>
      <c r="Y261" s="509"/>
      <c r="Z261" s="509"/>
      <c r="AA261" s="509"/>
      <c r="AB261" s="509"/>
      <c r="AC261" s="509"/>
      <c r="AD261" s="509"/>
      <c r="AE261" s="509"/>
      <c r="AF261" s="509"/>
      <c r="AG261" s="509"/>
      <c r="AH261" s="509"/>
      <c r="AI261" s="509"/>
      <c r="AJ261" s="509"/>
      <c r="AK261" s="509"/>
      <c r="AL261" s="509"/>
      <c r="AM261" s="509"/>
      <c r="AN261" s="509"/>
      <c r="AO261" s="509"/>
      <c r="AP261" s="509"/>
      <c r="AQ261" s="509"/>
      <c r="AR261" s="509"/>
      <c r="AS261" s="509"/>
      <c r="AT261" s="509"/>
      <c r="AU261" s="509"/>
      <c r="AV261" s="509"/>
      <c r="AW261" s="509"/>
      <c r="AX261" s="509"/>
      <c r="AY261" s="509"/>
      <c r="AZ261" s="510"/>
      <c r="BA261" s="505">
        <v>4.3</v>
      </c>
      <c r="BB261" s="506"/>
      <c r="BC261" s="506"/>
      <c r="BD261" s="506"/>
      <c r="BE261" s="506"/>
      <c r="BF261" s="506"/>
      <c r="BG261" s="506"/>
      <c r="BH261" s="506"/>
      <c r="BI261" s="506"/>
      <c r="BJ261" s="506"/>
      <c r="BK261" s="506"/>
      <c r="BL261" s="506"/>
      <c r="BM261" s="506"/>
      <c r="BN261" s="506"/>
      <c r="BO261" s="506"/>
      <c r="BP261" s="506"/>
      <c r="BQ261" s="506"/>
      <c r="BR261" s="506"/>
      <c r="BS261" s="506"/>
      <c r="BT261" s="507"/>
      <c r="BU261" s="505">
        <v>4.3</v>
      </c>
      <c r="BV261" s="506"/>
      <c r="BW261" s="506"/>
      <c r="BX261" s="506"/>
      <c r="BY261" s="506"/>
      <c r="BZ261" s="506"/>
      <c r="CA261" s="506"/>
      <c r="CB261" s="506"/>
      <c r="CC261" s="506"/>
      <c r="CD261" s="506"/>
      <c r="CE261" s="506"/>
      <c r="CF261" s="506"/>
      <c r="CG261" s="506"/>
      <c r="CH261" s="506"/>
      <c r="CI261" s="506"/>
      <c r="CJ261" s="506"/>
      <c r="CK261" s="506"/>
      <c r="CL261" s="506"/>
      <c r="CM261" s="506"/>
      <c r="CN261" s="507"/>
      <c r="CO261" s="417" t="s">
        <v>299</v>
      </c>
      <c r="CP261" s="418"/>
      <c r="CQ261" s="418"/>
      <c r="CR261" s="418"/>
      <c r="CS261" s="418"/>
      <c r="CT261" s="418"/>
      <c r="CU261" s="418"/>
      <c r="CV261" s="418"/>
      <c r="CW261" s="418"/>
      <c r="CX261" s="418"/>
      <c r="CY261" s="418"/>
      <c r="CZ261" s="418"/>
      <c r="DA261" s="418"/>
      <c r="DB261" s="418"/>
      <c r="DC261" s="418"/>
      <c r="DD261" s="419"/>
    </row>
    <row r="262" spans="1:108" s="144" customFormat="1" ht="13.9" customHeight="1">
      <c r="A262" s="147" t="s">
        <v>728</v>
      </c>
      <c r="B262" s="429" t="s">
        <v>701</v>
      </c>
      <c r="C262" s="430"/>
      <c r="D262" s="430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  <c r="T262" s="430"/>
      <c r="U262" s="430"/>
      <c r="V262" s="430"/>
      <c r="W262" s="430"/>
      <c r="X262" s="430"/>
      <c r="Y262" s="430"/>
      <c r="Z262" s="430"/>
      <c r="AA262" s="430"/>
      <c r="AB262" s="430"/>
      <c r="AC262" s="430"/>
      <c r="AD262" s="430"/>
      <c r="AE262" s="430"/>
      <c r="AF262" s="430"/>
      <c r="AG262" s="430"/>
      <c r="AH262" s="430"/>
      <c r="AI262" s="430"/>
      <c r="AJ262" s="430"/>
      <c r="AK262" s="430"/>
      <c r="AL262" s="430"/>
      <c r="AM262" s="430"/>
      <c r="AN262" s="430"/>
      <c r="AO262" s="430"/>
      <c r="AP262" s="430"/>
      <c r="AQ262" s="430"/>
      <c r="AR262" s="430"/>
      <c r="AS262" s="430"/>
      <c r="AT262" s="430"/>
      <c r="AU262" s="430"/>
      <c r="AV262" s="430"/>
      <c r="AW262" s="430"/>
      <c r="AX262" s="430"/>
      <c r="AY262" s="430"/>
      <c r="AZ262" s="431"/>
      <c r="BA262" s="423">
        <v>1.1</v>
      </c>
      <c r="BB262" s="424"/>
      <c r="BC262" s="424"/>
      <c r="BD262" s="424"/>
      <c r="BE262" s="424"/>
      <c r="BF262" s="424"/>
      <c r="BG262" s="424"/>
      <c r="BH262" s="424"/>
      <c r="BI262" s="424"/>
      <c r="BJ262" s="424"/>
      <c r="BK262" s="424"/>
      <c r="BL262" s="424"/>
      <c r="BM262" s="424"/>
      <c r="BN262" s="424"/>
      <c r="BO262" s="424"/>
      <c r="BP262" s="424"/>
      <c r="BQ262" s="424"/>
      <c r="BR262" s="424"/>
      <c r="BS262" s="424"/>
      <c r="BT262" s="425"/>
      <c r="BU262" s="423">
        <v>1.1</v>
      </c>
      <c r="BV262" s="424"/>
      <c r="BW262" s="424"/>
      <c r="BX262" s="424"/>
      <c r="BY262" s="424"/>
      <c r="BZ262" s="424"/>
      <c r="CA262" s="424"/>
      <c r="CB262" s="424"/>
      <c r="CC262" s="424"/>
      <c r="CD262" s="424"/>
      <c r="CE262" s="424"/>
      <c r="CF262" s="424"/>
      <c r="CG262" s="424"/>
      <c r="CH262" s="424"/>
      <c r="CI262" s="424"/>
      <c r="CJ262" s="424"/>
      <c r="CK262" s="424"/>
      <c r="CL262" s="424"/>
      <c r="CM262" s="424"/>
      <c r="CN262" s="425"/>
      <c r="CO262" s="417" t="s">
        <v>299</v>
      </c>
      <c r="CP262" s="418"/>
      <c r="CQ262" s="418"/>
      <c r="CR262" s="418"/>
      <c r="CS262" s="418"/>
      <c r="CT262" s="418"/>
      <c r="CU262" s="418"/>
      <c r="CV262" s="418"/>
      <c r="CW262" s="418"/>
      <c r="CX262" s="418"/>
      <c r="CY262" s="418"/>
      <c r="CZ262" s="418"/>
      <c r="DA262" s="418"/>
      <c r="DB262" s="418"/>
      <c r="DC262" s="418"/>
      <c r="DD262" s="419"/>
    </row>
    <row r="263" spans="1:108" s="144" customFormat="1" ht="13.9" customHeight="1">
      <c r="A263" s="147" t="s">
        <v>729</v>
      </c>
      <c r="B263" s="429" t="s">
        <v>702</v>
      </c>
      <c r="C263" s="430"/>
      <c r="D263" s="430"/>
      <c r="E263" s="430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  <c r="Q263" s="430"/>
      <c r="R263" s="430"/>
      <c r="S263" s="430"/>
      <c r="T263" s="430"/>
      <c r="U263" s="430"/>
      <c r="V263" s="430"/>
      <c r="W263" s="430"/>
      <c r="X263" s="430"/>
      <c r="Y263" s="430"/>
      <c r="Z263" s="430"/>
      <c r="AA263" s="430"/>
      <c r="AB263" s="430"/>
      <c r="AC263" s="430"/>
      <c r="AD263" s="430"/>
      <c r="AE263" s="430"/>
      <c r="AF263" s="430"/>
      <c r="AG263" s="430"/>
      <c r="AH263" s="430"/>
      <c r="AI263" s="430"/>
      <c r="AJ263" s="430"/>
      <c r="AK263" s="430"/>
      <c r="AL263" s="430"/>
      <c r="AM263" s="430"/>
      <c r="AN263" s="430"/>
      <c r="AO263" s="430"/>
      <c r="AP263" s="430"/>
      <c r="AQ263" s="430"/>
      <c r="AR263" s="430"/>
      <c r="AS263" s="430"/>
      <c r="AT263" s="430"/>
      <c r="AU263" s="430"/>
      <c r="AV263" s="430"/>
      <c r="AW263" s="430"/>
      <c r="AX263" s="430"/>
      <c r="AY263" s="430"/>
      <c r="AZ263" s="431"/>
      <c r="BA263" s="420">
        <v>2.55</v>
      </c>
      <c r="BB263" s="421"/>
      <c r="BC263" s="421"/>
      <c r="BD263" s="421"/>
      <c r="BE263" s="421"/>
      <c r="BF263" s="421"/>
      <c r="BG263" s="421"/>
      <c r="BH263" s="421"/>
      <c r="BI263" s="421"/>
      <c r="BJ263" s="421"/>
      <c r="BK263" s="421"/>
      <c r="BL263" s="421"/>
      <c r="BM263" s="421"/>
      <c r="BN263" s="421"/>
      <c r="BO263" s="421"/>
      <c r="BP263" s="421"/>
      <c r="BQ263" s="421"/>
      <c r="BR263" s="421"/>
      <c r="BS263" s="421"/>
      <c r="BT263" s="422"/>
      <c r="BU263" s="420">
        <v>2.55</v>
      </c>
      <c r="BV263" s="421"/>
      <c r="BW263" s="421"/>
      <c r="BX263" s="421"/>
      <c r="BY263" s="421"/>
      <c r="BZ263" s="421"/>
      <c r="CA263" s="421"/>
      <c r="CB263" s="421"/>
      <c r="CC263" s="421"/>
      <c r="CD263" s="421"/>
      <c r="CE263" s="421"/>
      <c r="CF263" s="421"/>
      <c r="CG263" s="421"/>
      <c r="CH263" s="421"/>
      <c r="CI263" s="421"/>
      <c r="CJ263" s="421"/>
      <c r="CK263" s="421"/>
      <c r="CL263" s="421"/>
      <c r="CM263" s="421"/>
      <c r="CN263" s="422"/>
      <c r="CO263" s="417" t="s">
        <v>299</v>
      </c>
      <c r="CP263" s="418"/>
      <c r="CQ263" s="418"/>
      <c r="CR263" s="418"/>
      <c r="CS263" s="418"/>
      <c r="CT263" s="418"/>
      <c r="CU263" s="418"/>
      <c r="CV263" s="418"/>
      <c r="CW263" s="418"/>
      <c r="CX263" s="418"/>
      <c r="CY263" s="418"/>
      <c r="CZ263" s="418"/>
      <c r="DA263" s="418"/>
      <c r="DB263" s="418"/>
      <c r="DC263" s="418"/>
      <c r="DD263" s="419"/>
    </row>
    <row r="264" spans="1:108" s="144" customFormat="1" ht="13.9" customHeight="1">
      <c r="A264" s="148" t="s">
        <v>730</v>
      </c>
      <c r="B264" s="508" t="s">
        <v>703</v>
      </c>
      <c r="C264" s="509"/>
      <c r="D264" s="509"/>
      <c r="E264" s="509"/>
      <c r="F264" s="509"/>
      <c r="G264" s="509"/>
      <c r="H264" s="509"/>
      <c r="I264" s="509"/>
      <c r="J264" s="509"/>
      <c r="K264" s="509"/>
      <c r="L264" s="509"/>
      <c r="M264" s="509"/>
      <c r="N264" s="509"/>
      <c r="O264" s="509"/>
      <c r="P264" s="509"/>
      <c r="Q264" s="509"/>
      <c r="R264" s="509"/>
      <c r="S264" s="509"/>
      <c r="T264" s="509"/>
      <c r="U264" s="509"/>
      <c r="V264" s="509"/>
      <c r="W264" s="509"/>
      <c r="X264" s="509"/>
      <c r="Y264" s="509"/>
      <c r="Z264" s="509"/>
      <c r="AA264" s="509"/>
      <c r="AB264" s="509"/>
      <c r="AC264" s="509"/>
      <c r="AD264" s="509"/>
      <c r="AE264" s="509"/>
      <c r="AF264" s="509"/>
      <c r="AG264" s="509"/>
      <c r="AH264" s="509"/>
      <c r="AI264" s="509"/>
      <c r="AJ264" s="509"/>
      <c r="AK264" s="509"/>
      <c r="AL264" s="509"/>
      <c r="AM264" s="509"/>
      <c r="AN264" s="509"/>
      <c r="AO264" s="509"/>
      <c r="AP264" s="509"/>
      <c r="AQ264" s="509"/>
      <c r="AR264" s="509"/>
      <c r="AS264" s="509"/>
      <c r="AT264" s="509"/>
      <c r="AU264" s="509"/>
      <c r="AV264" s="509"/>
      <c r="AW264" s="509"/>
      <c r="AX264" s="509"/>
      <c r="AY264" s="509"/>
      <c r="AZ264" s="510"/>
      <c r="BA264" s="505">
        <v>1.6</v>
      </c>
      <c r="BB264" s="506"/>
      <c r="BC264" s="506"/>
      <c r="BD264" s="506"/>
      <c r="BE264" s="506"/>
      <c r="BF264" s="506"/>
      <c r="BG264" s="506"/>
      <c r="BH264" s="506"/>
      <c r="BI264" s="506"/>
      <c r="BJ264" s="506"/>
      <c r="BK264" s="506"/>
      <c r="BL264" s="506"/>
      <c r="BM264" s="506"/>
      <c r="BN264" s="506"/>
      <c r="BO264" s="506"/>
      <c r="BP264" s="506"/>
      <c r="BQ264" s="506"/>
      <c r="BR264" s="506"/>
      <c r="BS264" s="506"/>
      <c r="BT264" s="507"/>
      <c r="BU264" s="505">
        <v>1.6</v>
      </c>
      <c r="BV264" s="506"/>
      <c r="BW264" s="506"/>
      <c r="BX264" s="506"/>
      <c r="BY264" s="506"/>
      <c r="BZ264" s="506"/>
      <c r="CA264" s="506"/>
      <c r="CB264" s="506"/>
      <c r="CC264" s="506"/>
      <c r="CD264" s="506"/>
      <c r="CE264" s="506"/>
      <c r="CF264" s="506"/>
      <c r="CG264" s="506"/>
      <c r="CH264" s="506"/>
      <c r="CI264" s="506"/>
      <c r="CJ264" s="506"/>
      <c r="CK264" s="506"/>
      <c r="CL264" s="506"/>
      <c r="CM264" s="506"/>
      <c r="CN264" s="507"/>
      <c r="CO264" s="417" t="s">
        <v>299</v>
      </c>
      <c r="CP264" s="418"/>
      <c r="CQ264" s="418"/>
      <c r="CR264" s="418"/>
      <c r="CS264" s="418"/>
      <c r="CT264" s="418"/>
      <c r="CU264" s="418"/>
      <c r="CV264" s="418"/>
      <c r="CW264" s="418"/>
      <c r="CX264" s="418"/>
      <c r="CY264" s="418"/>
      <c r="CZ264" s="418"/>
      <c r="DA264" s="418"/>
      <c r="DB264" s="418"/>
      <c r="DC264" s="418"/>
      <c r="DD264" s="419"/>
    </row>
    <row r="265" spans="1:108" s="144" customFormat="1" ht="13.9" customHeight="1">
      <c r="A265" s="147" t="s">
        <v>731</v>
      </c>
      <c r="B265" s="429" t="s">
        <v>704</v>
      </c>
      <c r="C265" s="430"/>
      <c r="D265" s="430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  <c r="Q265" s="430"/>
      <c r="R265" s="430"/>
      <c r="S265" s="430"/>
      <c r="T265" s="430"/>
      <c r="U265" s="430"/>
      <c r="V265" s="430"/>
      <c r="W265" s="430"/>
      <c r="X265" s="430"/>
      <c r="Y265" s="430"/>
      <c r="Z265" s="430"/>
      <c r="AA265" s="430"/>
      <c r="AB265" s="430"/>
      <c r="AC265" s="430"/>
      <c r="AD265" s="430"/>
      <c r="AE265" s="430"/>
      <c r="AF265" s="430"/>
      <c r="AG265" s="430"/>
      <c r="AH265" s="430"/>
      <c r="AI265" s="430"/>
      <c r="AJ265" s="430"/>
      <c r="AK265" s="430"/>
      <c r="AL265" s="430"/>
      <c r="AM265" s="430"/>
      <c r="AN265" s="430"/>
      <c r="AO265" s="430"/>
      <c r="AP265" s="430"/>
      <c r="AQ265" s="430"/>
      <c r="AR265" s="430"/>
      <c r="AS265" s="430"/>
      <c r="AT265" s="430"/>
      <c r="AU265" s="430"/>
      <c r="AV265" s="430"/>
      <c r="AW265" s="430"/>
      <c r="AX265" s="430"/>
      <c r="AY265" s="430"/>
      <c r="AZ265" s="431"/>
      <c r="BA265" s="423">
        <v>4.8</v>
      </c>
      <c r="BB265" s="424"/>
      <c r="BC265" s="424"/>
      <c r="BD265" s="424"/>
      <c r="BE265" s="424"/>
      <c r="BF265" s="424"/>
      <c r="BG265" s="424"/>
      <c r="BH265" s="424"/>
      <c r="BI265" s="424"/>
      <c r="BJ265" s="424"/>
      <c r="BK265" s="424"/>
      <c r="BL265" s="424"/>
      <c r="BM265" s="424"/>
      <c r="BN265" s="424"/>
      <c r="BO265" s="424"/>
      <c r="BP265" s="424"/>
      <c r="BQ265" s="424"/>
      <c r="BR265" s="424"/>
      <c r="BS265" s="424"/>
      <c r="BT265" s="425"/>
      <c r="BU265" s="423">
        <v>4.8</v>
      </c>
      <c r="BV265" s="424"/>
      <c r="BW265" s="424"/>
      <c r="BX265" s="424"/>
      <c r="BY265" s="424"/>
      <c r="BZ265" s="424"/>
      <c r="CA265" s="424"/>
      <c r="CB265" s="424"/>
      <c r="CC265" s="424"/>
      <c r="CD265" s="424"/>
      <c r="CE265" s="424"/>
      <c r="CF265" s="424"/>
      <c r="CG265" s="424"/>
      <c r="CH265" s="424"/>
      <c r="CI265" s="424"/>
      <c r="CJ265" s="424"/>
      <c r="CK265" s="424"/>
      <c r="CL265" s="424"/>
      <c r="CM265" s="424"/>
      <c r="CN265" s="425"/>
      <c r="CO265" s="417" t="s">
        <v>299</v>
      </c>
      <c r="CP265" s="418"/>
      <c r="CQ265" s="418"/>
      <c r="CR265" s="418"/>
      <c r="CS265" s="418"/>
      <c r="CT265" s="418"/>
      <c r="CU265" s="418"/>
      <c r="CV265" s="418"/>
      <c r="CW265" s="418"/>
      <c r="CX265" s="418"/>
      <c r="CY265" s="418"/>
      <c r="CZ265" s="418"/>
      <c r="DA265" s="418"/>
      <c r="DB265" s="418"/>
      <c r="DC265" s="418"/>
      <c r="DD265" s="419"/>
    </row>
    <row r="266" spans="1:108" s="144" customFormat="1" ht="13.9" customHeight="1">
      <c r="A266" s="147" t="s">
        <v>732</v>
      </c>
      <c r="B266" s="429" t="s">
        <v>708</v>
      </c>
      <c r="C266" s="430"/>
      <c r="D266" s="430"/>
      <c r="E266" s="430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  <c r="Q266" s="430"/>
      <c r="R266" s="430"/>
      <c r="S266" s="430"/>
      <c r="T266" s="430"/>
      <c r="U266" s="430"/>
      <c r="V266" s="430"/>
      <c r="W266" s="430"/>
      <c r="X266" s="430"/>
      <c r="Y266" s="430"/>
      <c r="Z266" s="430"/>
      <c r="AA266" s="430"/>
      <c r="AB266" s="430"/>
      <c r="AC266" s="430"/>
      <c r="AD266" s="430"/>
      <c r="AE266" s="430"/>
      <c r="AF266" s="430"/>
      <c r="AG266" s="430"/>
      <c r="AH266" s="430"/>
      <c r="AI266" s="430"/>
      <c r="AJ266" s="430"/>
      <c r="AK266" s="430"/>
      <c r="AL266" s="430"/>
      <c r="AM266" s="430"/>
      <c r="AN266" s="430"/>
      <c r="AO266" s="430"/>
      <c r="AP266" s="430"/>
      <c r="AQ266" s="430"/>
      <c r="AR266" s="430"/>
      <c r="AS266" s="430"/>
      <c r="AT266" s="430"/>
      <c r="AU266" s="430"/>
      <c r="AV266" s="430"/>
      <c r="AW266" s="430"/>
      <c r="AX266" s="430"/>
      <c r="AY266" s="430"/>
      <c r="AZ266" s="431"/>
      <c r="BA266" s="423">
        <v>3.35</v>
      </c>
      <c r="BB266" s="424"/>
      <c r="BC266" s="424"/>
      <c r="BD266" s="424"/>
      <c r="BE266" s="424"/>
      <c r="BF266" s="424"/>
      <c r="BG266" s="424"/>
      <c r="BH266" s="424"/>
      <c r="BI266" s="424"/>
      <c r="BJ266" s="424"/>
      <c r="BK266" s="424"/>
      <c r="BL266" s="424"/>
      <c r="BM266" s="424"/>
      <c r="BN266" s="424"/>
      <c r="BO266" s="424"/>
      <c r="BP266" s="424"/>
      <c r="BQ266" s="424"/>
      <c r="BR266" s="424"/>
      <c r="BS266" s="424"/>
      <c r="BT266" s="425"/>
      <c r="BU266" s="423">
        <v>3.35</v>
      </c>
      <c r="BV266" s="424"/>
      <c r="BW266" s="424"/>
      <c r="BX266" s="424"/>
      <c r="BY266" s="424"/>
      <c r="BZ266" s="424"/>
      <c r="CA266" s="424"/>
      <c r="CB266" s="424"/>
      <c r="CC266" s="424"/>
      <c r="CD266" s="424"/>
      <c r="CE266" s="424"/>
      <c r="CF266" s="424"/>
      <c r="CG266" s="424"/>
      <c r="CH266" s="424"/>
      <c r="CI266" s="424"/>
      <c r="CJ266" s="424"/>
      <c r="CK266" s="424"/>
      <c r="CL266" s="424"/>
      <c r="CM266" s="424"/>
      <c r="CN266" s="425"/>
      <c r="CO266" s="417" t="s">
        <v>299</v>
      </c>
      <c r="CP266" s="418"/>
      <c r="CQ266" s="418"/>
      <c r="CR266" s="418"/>
      <c r="CS266" s="418"/>
      <c r="CT266" s="418"/>
      <c r="CU266" s="418"/>
      <c r="CV266" s="418"/>
      <c r="CW266" s="418"/>
      <c r="CX266" s="418"/>
      <c r="CY266" s="418"/>
      <c r="CZ266" s="418"/>
      <c r="DA266" s="418"/>
      <c r="DB266" s="418"/>
      <c r="DC266" s="418"/>
      <c r="DD266" s="419"/>
    </row>
    <row r="267" spans="1:108" s="144" customFormat="1" ht="13.9" customHeight="1">
      <c r="A267" s="147" t="s">
        <v>733</v>
      </c>
      <c r="B267" s="429" t="s">
        <v>705</v>
      </c>
      <c r="C267" s="430"/>
      <c r="D267" s="430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  <c r="Q267" s="430"/>
      <c r="R267" s="430"/>
      <c r="S267" s="430"/>
      <c r="T267" s="430"/>
      <c r="U267" s="430"/>
      <c r="V267" s="430"/>
      <c r="W267" s="430"/>
      <c r="X267" s="430"/>
      <c r="Y267" s="430"/>
      <c r="Z267" s="430"/>
      <c r="AA267" s="430"/>
      <c r="AB267" s="430"/>
      <c r="AC267" s="430"/>
      <c r="AD267" s="430"/>
      <c r="AE267" s="430"/>
      <c r="AF267" s="430"/>
      <c r="AG267" s="430"/>
      <c r="AH267" s="430"/>
      <c r="AI267" s="430"/>
      <c r="AJ267" s="430"/>
      <c r="AK267" s="430"/>
      <c r="AL267" s="430"/>
      <c r="AM267" s="430"/>
      <c r="AN267" s="430"/>
      <c r="AO267" s="430"/>
      <c r="AP267" s="430"/>
      <c r="AQ267" s="430"/>
      <c r="AR267" s="430"/>
      <c r="AS267" s="430"/>
      <c r="AT267" s="430"/>
      <c r="AU267" s="430"/>
      <c r="AV267" s="430"/>
      <c r="AW267" s="430"/>
      <c r="AX267" s="430"/>
      <c r="AY267" s="430"/>
      <c r="AZ267" s="431"/>
      <c r="BA267" s="420">
        <v>3.6</v>
      </c>
      <c r="BB267" s="421"/>
      <c r="BC267" s="421"/>
      <c r="BD267" s="421"/>
      <c r="BE267" s="421"/>
      <c r="BF267" s="421"/>
      <c r="BG267" s="421"/>
      <c r="BH267" s="421"/>
      <c r="BI267" s="421"/>
      <c r="BJ267" s="421"/>
      <c r="BK267" s="421"/>
      <c r="BL267" s="421"/>
      <c r="BM267" s="421"/>
      <c r="BN267" s="421"/>
      <c r="BO267" s="421"/>
      <c r="BP267" s="421"/>
      <c r="BQ267" s="421"/>
      <c r="BR267" s="421"/>
      <c r="BS267" s="421"/>
      <c r="BT267" s="422"/>
      <c r="BU267" s="420">
        <v>3.6</v>
      </c>
      <c r="BV267" s="421"/>
      <c r="BW267" s="421"/>
      <c r="BX267" s="421"/>
      <c r="BY267" s="421"/>
      <c r="BZ267" s="421"/>
      <c r="CA267" s="421"/>
      <c r="CB267" s="421"/>
      <c r="CC267" s="421"/>
      <c r="CD267" s="421"/>
      <c r="CE267" s="421"/>
      <c r="CF267" s="421"/>
      <c r="CG267" s="421"/>
      <c r="CH267" s="421"/>
      <c r="CI267" s="421"/>
      <c r="CJ267" s="421"/>
      <c r="CK267" s="421"/>
      <c r="CL267" s="421"/>
      <c r="CM267" s="421"/>
      <c r="CN267" s="422"/>
      <c r="CO267" s="417" t="s">
        <v>299</v>
      </c>
      <c r="CP267" s="418"/>
      <c r="CQ267" s="418"/>
      <c r="CR267" s="418"/>
      <c r="CS267" s="418"/>
      <c r="CT267" s="418"/>
      <c r="CU267" s="418"/>
      <c r="CV267" s="418"/>
      <c r="CW267" s="418"/>
      <c r="CX267" s="418"/>
      <c r="CY267" s="418"/>
      <c r="CZ267" s="418"/>
      <c r="DA267" s="418"/>
      <c r="DB267" s="418"/>
      <c r="DC267" s="418"/>
      <c r="DD267" s="419"/>
    </row>
    <row r="268" spans="1:108" s="144" customFormat="1" ht="13.9" customHeight="1">
      <c r="A268" s="148" t="s">
        <v>734</v>
      </c>
      <c r="B268" s="508" t="s">
        <v>706</v>
      </c>
      <c r="C268" s="509"/>
      <c r="D268" s="509"/>
      <c r="E268" s="509"/>
      <c r="F268" s="509"/>
      <c r="G268" s="509"/>
      <c r="H268" s="509"/>
      <c r="I268" s="509"/>
      <c r="J268" s="509"/>
      <c r="K268" s="509"/>
      <c r="L268" s="509"/>
      <c r="M268" s="509"/>
      <c r="N268" s="509"/>
      <c r="O268" s="509"/>
      <c r="P268" s="509"/>
      <c r="Q268" s="509"/>
      <c r="R268" s="509"/>
      <c r="S268" s="509"/>
      <c r="T268" s="509"/>
      <c r="U268" s="509"/>
      <c r="V268" s="509"/>
      <c r="W268" s="509"/>
      <c r="X268" s="509"/>
      <c r="Y268" s="509"/>
      <c r="Z268" s="509"/>
      <c r="AA268" s="509"/>
      <c r="AB268" s="509"/>
      <c r="AC268" s="509"/>
      <c r="AD268" s="509"/>
      <c r="AE268" s="509"/>
      <c r="AF268" s="509"/>
      <c r="AG268" s="509"/>
      <c r="AH268" s="509"/>
      <c r="AI268" s="509"/>
      <c r="AJ268" s="509"/>
      <c r="AK268" s="509"/>
      <c r="AL268" s="509"/>
      <c r="AM268" s="509"/>
      <c r="AN268" s="509"/>
      <c r="AO268" s="509"/>
      <c r="AP268" s="509"/>
      <c r="AQ268" s="509"/>
      <c r="AR268" s="509"/>
      <c r="AS268" s="509"/>
      <c r="AT268" s="509"/>
      <c r="AU268" s="509"/>
      <c r="AV268" s="509"/>
      <c r="AW268" s="509"/>
      <c r="AX268" s="509"/>
      <c r="AY268" s="509"/>
      <c r="AZ268" s="510"/>
      <c r="BA268" s="505">
        <v>2.8</v>
      </c>
      <c r="BB268" s="506"/>
      <c r="BC268" s="506"/>
      <c r="BD268" s="506"/>
      <c r="BE268" s="506"/>
      <c r="BF268" s="506"/>
      <c r="BG268" s="506"/>
      <c r="BH268" s="506"/>
      <c r="BI268" s="506"/>
      <c r="BJ268" s="506"/>
      <c r="BK268" s="506"/>
      <c r="BL268" s="506"/>
      <c r="BM268" s="506"/>
      <c r="BN268" s="506"/>
      <c r="BO268" s="506"/>
      <c r="BP268" s="506"/>
      <c r="BQ268" s="506"/>
      <c r="BR268" s="506"/>
      <c r="BS268" s="506"/>
      <c r="BT268" s="507"/>
      <c r="BU268" s="505">
        <v>2.8</v>
      </c>
      <c r="BV268" s="506"/>
      <c r="BW268" s="506"/>
      <c r="BX268" s="506"/>
      <c r="BY268" s="506"/>
      <c r="BZ268" s="506"/>
      <c r="CA268" s="506"/>
      <c r="CB268" s="506"/>
      <c r="CC268" s="506"/>
      <c r="CD268" s="506"/>
      <c r="CE268" s="506"/>
      <c r="CF268" s="506"/>
      <c r="CG268" s="506"/>
      <c r="CH268" s="506"/>
      <c r="CI268" s="506"/>
      <c r="CJ268" s="506"/>
      <c r="CK268" s="506"/>
      <c r="CL268" s="506"/>
      <c r="CM268" s="506"/>
      <c r="CN268" s="507"/>
      <c r="CO268" s="417" t="s">
        <v>299</v>
      </c>
      <c r="CP268" s="418"/>
      <c r="CQ268" s="418"/>
      <c r="CR268" s="418"/>
      <c r="CS268" s="418"/>
      <c r="CT268" s="418"/>
      <c r="CU268" s="418"/>
      <c r="CV268" s="418"/>
      <c r="CW268" s="418"/>
      <c r="CX268" s="418"/>
      <c r="CY268" s="418"/>
      <c r="CZ268" s="418"/>
      <c r="DA268" s="418"/>
      <c r="DB268" s="418"/>
      <c r="DC268" s="418"/>
      <c r="DD268" s="419"/>
    </row>
    <row r="269" spans="1:108" s="144" customFormat="1" ht="13.9" customHeight="1">
      <c r="A269" s="147" t="s">
        <v>735</v>
      </c>
      <c r="B269" s="429" t="s">
        <v>707</v>
      </c>
      <c r="C269" s="430"/>
      <c r="D269" s="430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  <c r="Q269" s="430"/>
      <c r="R269" s="430"/>
      <c r="S269" s="430"/>
      <c r="T269" s="430"/>
      <c r="U269" s="430"/>
      <c r="V269" s="430"/>
      <c r="W269" s="430"/>
      <c r="X269" s="430"/>
      <c r="Y269" s="430"/>
      <c r="Z269" s="430"/>
      <c r="AA269" s="430"/>
      <c r="AB269" s="430"/>
      <c r="AC269" s="430"/>
      <c r="AD269" s="430"/>
      <c r="AE269" s="430"/>
      <c r="AF269" s="430"/>
      <c r="AG269" s="430"/>
      <c r="AH269" s="430"/>
      <c r="AI269" s="430"/>
      <c r="AJ269" s="430"/>
      <c r="AK269" s="430"/>
      <c r="AL269" s="430"/>
      <c r="AM269" s="430"/>
      <c r="AN269" s="430"/>
      <c r="AO269" s="430"/>
      <c r="AP269" s="430"/>
      <c r="AQ269" s="430"/>
      <c r="AR269" s="430"/>
      <c r="AS269" s="430"/>
      <c r="AT269" s="430"/>
      <c r="AU269" s="430"/>
      <c r="AV269" s="430"/>
      <c r="AW269" s="430"/>
      <c r="AX269" s="430"/>
      <c r="AY269" s="430"/>
      <c r="AZ269" s="431"/>
      <c r="BA269" s="420">
        <v>3.55</v>
      </c>
      <c r="BB269" s="421"/>
      <c r="BC269" s="421"/>
      <c r="BD269" s="421"/>
      <c r="BE269" s="421"/>
      <c r="BF269" s="421"/>
      <c r="BG269" s="421"/>
      <c r="BH269" s="421"/>
      <c r="BI269" s="421"/>
      <c r="BJ269" s="421"/>
      <c r="BK269" s="421"/>
      <c r="BL269" s="421"/>
      <c r="BM269" s="421"/>
      <c r="BN269" s="421"/>
      <c r="BO269" s="421"/>
      <c r="BP269" s="421"/>
      <c r="BQ269" s="421"/>
      <c r="BR269" s="421"/>
      <c r="BS269" s="421"/>
      <c r="BT269" s="422"/>
      <c r="BU269" s="420">
        <v>3.55</v>
      </c>
      <c r="BV269" s="421"/>
      <c r="BW269" s="421"/>
      <c r="BX269" s="421"/>
      <c r="BY269" s="421"/>
      <c r="BZ269" s="421"/>
      <c r="CA269" s="421"/>
      <c r="CB269" s="421"/>
      <c r="CC269" s="421"/>
      <c r="CD269" s="421"/>
      <c r="CE269" s="421"/>
      <c r="CF269" s="421"/>
      <c r="CG269" s="421"/>
      <c r="CH269" s="421"/>
      <c r="CI269" s="421"/>
      <c r="CJ269" s="421"/>
      <c r="CK269" s="421"/>
      <c r="CL269" s="421"/>
      <c r="CM269" s="421"/>
      <c r="CN269" s="422"/>
      <c r="CO269" s="417" t="s">
        <v>299</v>
      </c>
      <c r="CP269" s="418"/>
      <c r="CQ269" s="418"/>
      <c r="CR269" s="418"/>
      <c r="CS269" s="418"/>
      <c r="CT269" s="418"/>
      <c r="CU269" s="418"/>
      <c r="CV269" s="418"/>
      <c r="CW269" s="418"/>
      <c r="CX269" s="418"/>
      <c r="CY269" s="418"/>
      <c r="CZ269" s="418"/>
      <c r="DA269" s="418"/>
      <c r="DB269" s="418"/>
      <c r="DC269" s="418"/>
      <c r="DD269" s="419"/>
    </row>
    <row r="270" spans="1:108" s="144" customFormat="1" ht="17.45" customHeight="1">
      <c r="A270" s="148" t="s">
        <v>736</v>
      </c>
      <c r="B270" s="508" t="s">
        <v>709</v>
      </c>
      <c r="C270" s="509"/>
      <c r="D270" s="509"/>
      <c r="E270" s="509"/>
      <c r="F270" s="509"/>
      <c r="G270" s="509"/>
      <c r="H270" s="509"/>
      <c r="I270" s="509"/>
      <c r="J270" s="509"/>
      <c r="K270" s="509"/>
      <c r="L270" s="509"/>
      <c r="M270" s="509"/>
      <c r="N270" s="509"/>
      <c r="O270" s="509"/>
      <c r="P270" s="509"/>
      <c r="Q270" s="509"/>
      <c r="R270" s="509"/>
      <c r="S270" s="509"/>
      <c r="T270" s="509"/>
      <c r="U270" s="509"/>
      <c r="V270" s="509"/>
      <c r="W270" s="509"/>
      <c r="X270" s="509"/>
      <c r="Y270" s="509"/>
      <c r="Z270" s="509"/>
      <c r="AA270" s="509"/>
      <c r="AB270" s="509"/>
      <c r="AC270" s="509"/>
      <c r="AD270" s="509"/>
      <c r="AE270" s="509"/>
      <c r="AF270" s="509"/>
      <c r="AG270" s="509"/>
      <c r="AH270" s="509"/>
      <c r="AI270" s="509"/>
      <c r="AJ270" s="509"/>
      <c r="AK270" s="509"/>
      <c r="AL270" s="509"/>
      <c r="AM270" s="509"/>
      <c r="AN270" s="509"/>
      <c r="AO270" s="509"/>
      <c r="AP270" s="509"/>
      <c r="AQ270" s="509"/>
      <c r="AR270" s="509"/>
      <c r="AS270" s="509"/>
      <c r="AT270" s="509"/>
      <c r="AU270" s="509"/>
      <c r="AV270" s="509"/>
      <c r="AW270" s="509"/>
      <c r="AX270" s="509"/>
      <c r="AY270" s="509"/>
      <c r="AZ270" s="510"/>
      <c r="BA270" s="505">
        <v>8.2</v>
      </c>
      <c r="BB270" s="506"/>
      <c r="BC270" s="506"/>
      <c r="BD270" s="506"/>
      <c r="BE270" s="506"/>
      <c r="BF270" s="506"/>
      <c r="BG270" s="506"/>
      <c r="BH270" s="506"/>
      <c r="BI270" s="506"/>
      <c r="BJ270" s="506"/>
      <c r="BK270" s="506"/>
      <c r="BL270" s="506"/>
      <c r="BM270" s="506"/>
      <c r="BN270" s="506"/>
      <c r="BO270" s="506"/>
      <c r="BP270" s="506"/>
      <c r="BQ270" s="506"/>
      <c r="BR270" s="506"/>
      <c r="BS270" s="506"/>
      <c r="BT270" s="507"/>
      <c r="BU270" s="505">
        <v>8.2</v>
      </c>
      <c r="BV270" s="506"/>
      <c r="BW270" s="506"/>
      <c r="BX270" s="506"/>
      <c r="BY270" s="506"/>
      <c r="BZ270" s="506"/>
      <c r="CA270" s="506"/>
      <c r="CB270" s="506"/>
      <c r="CC270" s="506"/>
      <c r="CD270" s="506"/>
      <c r="CE270" s="506"/>
      <c r="CF270" s="506"/>
      <c r="CG270" s="506"/>
      <c r="CH270" s="506"/>
      <c r="CI270" s="506"/>
      <c r="CJ270" s="506"/>
      <c r="CK270" s="506"/>
      <c r="CL270" s="506"/>
      <c r="CM270" s="506"/>
      <c r="CN270" s="507"/>
      <c r="CO270" s="417" t="s">
        <v>299</v>
      </c>
      <c r="CP270" s="418"/>
      <c r="CQ270" s="418"/>
      <c r="CR270" s="418"/>
      <c r="CS270" s="418"/>
      <c r="CT270" s="418"/>
      <c r="CU270" s="418"/>
      <c r="CV270" s="418"/>
      <c r="CW270" s="418"/>
      <c r="CX270" s="418"/>
      <c r="CY270" s="418"/>
      <c r="CZ270" s="418"/>
      <c r="DA270" s="418"/>
      <c r="DB270" s="418"/>
      <c r="DC270" s="418"/>
      <c r="DD270" s="419"/>
    </row>
    <row r="271" spans="1:108" s="144" customFormat="1" ht="13.9" customHeight="1">
      <c r="A271" s="147" t="s">
        <v>737</v>
      </c>
      <c r="B271" s="429" t="s">
        <v>710</v>
      </c>
      <c r="C271" s="430"/>
      <c r="D271" s="430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  <c r="Q271" s="430"/>
      <c r="R271" s="430"/>
      <c r="S271" s="430"/>
      <c r="T271" s="430"/>
      <c r="U271" s="430"/>
      <c r="V271" s="430"/>
      <c r="W271" s="430"/>
      <c r="X271" s="430"/>
      <c r="Y271" s="430"/>
      <c r="Z271" s="430"/>
      <c r="AA271" s="430"/>
      <c r="AB271" s="430"/>
      <c r="AC271" s="430"/>
      <c r="AD271" s="430"/>
      <c r="AE271" s="430"/>
      <c r="AF271" s="430"/>
      <c r="AG271" s="430"/>
      <c r="AH271" s="430"/>
      <c r="AI271" s="430"/>
      <c r="AJ271" s="430"/>
      <c r="AK271" s="430"/>
      <c r="AL271" s="430"/>
      <c r="AM271" s="430"/>
      <c r="AN271" s="430"/>
      <c r="AO271" s="430"/>
      <c r="AP271" s="430"/>
      <c r="AQ271" s="430"/>
      <c r="AR271" s="430"/>
      <c r="AS271" s="430"/>
      <c r="AT271" s="430"/>
      <c r="AU271" s="430"/>
      <c r="AV271" s="430"/>
      <c r="AW271" s="430"/>
      <c r="AX271" s="430"/>
      <c r="AY271" s="430"/>
      <c r="AZ271" s="431"/>
      <c r="BA271" s="423">
        <v>0.38</v>
      </c>
      <c r="BB271" s="424"/>
      <c r="BC271" s="424"/>
      <c r="BD271" s="424"/>
      <c r="BE271" s="424"/>
      <c r="BF271" s="424"/>
      <c r="BG271" s="424"/>
      <c r="BH271" s="424"/>
      <c r="BI271" s="424"/>
      <c r="BJ271" s="424"/>
      <c r="BK271" s="424"/>
      <c r="BL271" s="424"/>
      <c r="BM271" s="424"/>
      <c r="BN271" s="424"/>
      <c r="BO271" s="424"/>
      <c r="BP271" s="424"/>
      <c r="BQ271" s="424"/>
      <c r="BR271" s="424"/>
      <c r="BS271" s="424"/>
      <c r="BT271" s="425"/>
      <c r="BU271" s="423">
        <v>0.38</v>
      </c>
      <c r="BV271" s="424"/>
      <c r="BW271" s="424"/>
      <c r="BX271" s="424"/>
      <c r="BY271" s="424"/>
      <c r="BZ271" s="424"/>
      <c r="CA271" s="424"/>
      <c r="CB271" s="424"/>
      <c r="CC271" s="424"/>
      <c r="CD271" s="424"/>
      <c r="CE271" s="424"/>
      <c r="CF271" s="424"/>
      <c r="CG271" s="424"/>
      <c r="CH271" s="424"/>
      <c r="CI271" s="424"/>
      <c r="CJ271" s="424"/>
      <c r="CK271" s="424"/>
      <c r="CL271" s="424"/>
      <c r="CM271" s="424"/>
      <c r="CN271" s="425"/>
      <c r="CO271" s="417" t="s">
        <v>299</v>
      </c>
      <c r="CP271" s="418"/>
      <c r="CQ271" s="418"/>
      <c r="CR271" s="418"/>
      <c r="CS271" s="418"/>
      <c r="CT271" s="418"/>
      <c r="CU271" s="418"/>
      <c r="CV271" s="418"/>
      <c r="CW271" s="418"/>
      <c r="CX271" s="418"/>
      <c r="CY271" s="418"/>
      <c r="CZ271" s="418"/>
      <c r="DA271" s="418"/>
      <c r="DB271" s="418"/>
      <c r="DC271" s="418"/>
      <c r="DD271" s="419"/>
    </row>
    <row r="272" spans="1:108" ht="13.9" customHeight="1" hidden="1">
      <c r="A272" s="62" t="s">
        <v>569</v>
      </c>
      <c r="B272" s="449"/>
      <c r="C272" s="450"/>
      <c r="D272" s="450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  <c r="S272" s="450"/>
      <c r="T272" s="450"/>
      <c r="U272" s="450"/>
      <c r="V272" s="450"/>
      <c r="W272" s="450"/>
      <c r="X272" s="450"/>
      <c r="Y272" s="450"/>
      <c r="Z272" s="450"/>
      <c r="AA272" s="450"/>
      <c r="AB272" s="450"/>
      <c r="AC272" s="450"/>
      <c r="AD272" s="450"/>
      <c r="AE272" s="450"/>
      <c r="AF272" s="450"/>
      <c r="AG272" s="450"/>
      <c r="AH272" s="450"/>
      <c r="AI272" s="450"/>
      <c r="AJ272" s="450"/>
      <c r="AK272" s="450"/>
      <c r="AL272" s="450"/>
      <c r="AM272" s="450"/>
      <c r="AN272" s="450"/>
      <c r="AO272" s="450"/>
      <c r="AP272" s="450"/>
      <c r="AQ272" s="450"/>
      <c r="AR272" s="450"/>
      <c r="AS272" s="450"/>
      <c r="AT272" s="450"/>
      <c r="AU272" s="450"/>
      <c r="AV272" s="450"/>
      <c r="AW272" s="450"/>
      <c r="AX272" s="450"/>
      <c r="AY272" s="450"/>
      <c r="AZ272" s="451"/>
      <c r="BA272" s="544"/>
      <c r="BB272" s="545"/>
      <c r="BC272" s="545"/>
      <c r="BD272" s="545"/>
      <c r="BE272" s="545"/>
      <c r="BF272" s="545"/>
      <c r="BG272" s="545"/>
      <c r="BH272" s="545"/>
      <c r="BI272" s="545"/>
      <c r="BJ272" s="545"/>
      <c r="BK272" s="545"/>
      <c r="BL272" s="545"/>
      <c r="BM272" s="545"/>
      <c r="BN272" s="545"/>
      <c r="BO272" s="545"/>
      <c r="BP272" s="545"/>
      <c r="BQ272" s="545"/>
      <c r="BR272" s="545"/>
      <c r="BS272" s="545"/>
      <c r="BT272" s="546"/>
      <c r="BU272" s="544"/>
      <c r="BV272" s="545"/>
      <c r="BW272" s="545"/>
      <c r="BX272" s="545"/>
      <c r="BY272" s="545"/>
      <c r="BZ272" s="545"/>
      <c r="CA272" s="545"/>
      <c r="CB272" s="545"/>
      <c r="CC272" s="545"/>
      <c r="CD272" s="545"/>
      <c r="CE272" s="545"/>
      <c r="CF272" s="545"/>
      <c r="CG272" s="545"/>
      <c r="CH272" s="545"/>
      <c r="CI272" s="545"/>
      <c r="CJ272" s="545"/>
      <c r="CK272" s="545"/>
      <c r="CL272" s="545"/>
      <c r="CM272" s="545"/>
      <c r="CN272" s="546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</row>
    <row r="273" spans="1:108" ht="13.9" customHeight="1" hidden="1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</row>
    <row r="274" spans="1:108" ht="12.75" hidden="1">
      <c r="A274" s="84"/>
      <c r="B274" s="84"/>
      <c r="C274" s="84"/>
      <c r="D274" s="84"/>
      <c r="E274" s="84"/>
      <c r="F274" s="84"/>
      <c r="G274" s="85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</row>
    <row r="275" spans="1:108" ht="12.75">
      <c r="A275" s="70" t="s">
        <v>7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</row>
    <row r="276" spans="1:108" ht="12.75">
      <c r="A276" s="585" t="s">
        <v>572</v>
      </c>
      <c r="B276" s="585"/>
      <c r="C276" s="585"/>
      <c r="D276" s="585"/>
      <c r="E276" s="585"/>
      <c r="F276" s="585"/>
      <c r="G276" s="585"/>
      <c r="H276" s="585"/>
      <c r="I276" s="585"/>
      <c r="J276" s="585"/>
      <c r="K276" s="585"/>
      <c r="L276" s="585"/>
      <c r="M276" s="585"/>
      <c r="N276" s="585"/>
      <c r="O276" s="585"/>
      <c r="P276" s="585"/>
      <c r="Q276" s="585"/>
      <c r="R276" s="585"/>
      <c r="S276" s="585"/>
      <c r="T276" s="585"/>
      <c r="U276" s="585"/>
      <c r="V276" s="585"/>
      <c r="W276" s="585"/>
      <c r="X276" s="585"/>
      <c r="Y276" s="585"/>
      <c r="Z276" s="585"/>
      <c r="AA276" s="585"/>
      <c r="AB276" s="585"/>
      <c r="AC276" s="585"/>
      <c r="AD276" s="585"/>
      <c r="AE276" s="585"/>
      <c r="AF276" s="585"/>
      <c r="AG276" s="585"/>
      <c r="AH276" s="585"/>
      <c r="AI276" s="585"/>
      <c r="AJ276" s="585"/>
      <c r="AK276" s="585"/>
      <c r="AL276" s="585"/>
      <c r="AM276" s="585"/>
      <c r="AN276" s="585"/>
      <c r="AO276" s="585"/>
      <c r="AP276" s="585"/>
      <c r="AQ276" s="585"/>
      <c r="AR276" s="585"/>
      <c r="AS276" s="585"/>
      <c r="AT276" s="585"/>
      <c r="AU276" s="585"/>
      <c r="AV276" s="585"/>
      <c r="AW276" s="585"/>
      <c r="AX276" s="585"/>
      <c r="AY276" s="585"/>
      <c r="AZ276" s="585"/>
      <c r="BA276" s="585"/>
      <c r="BB276" s="585"/>
      <c r="BC276" s="585"/>
      <c r="BD276" s="585"/>
      <c r="BE276" s="585"/>
      <c r="BF276" s="585"/>
      <c r="BG276" s="585"/>
      <c r="BH276" s="585"/>
      <c r="BI276" s="585"/>
      <c r="BJ276" s="585"/>
      <c r="BK276" s="585"/>
      <c r="BL276" s="585"/>
      <c r="BM276" s="585"/>
      <c r="BN276" s="585"/>
      <c r="BO276" s="585"/>
      <c r="BP276" s="585"/>
      <c r="BQ276" s="585"/>
      <c r="BR276" s="585"/>
      <c r="BS276" s="585"/>
      <c r="BT276" s="585"/>
      <c r="BU276" s="585"/>
      <c r="BV276" s="585"/>
      <c r="BW276" s="585"/>
      <c r="BX276" s="585"/>
      <c r="BY276" s="585"/>
      <c r="BZ276" s="585"/>
      <c r="CA276" s="585"/>
      <c r="CB276" s="585"/>
      <c r="CC276" s="585"/>
      <c r="CD276" s="585"/>
      <c r="CE276" s="585"/>
      <c r="CF276" s="585"/>
      <c r="CG276" s="585"/>
      <c r="CH276" s="585"/>
      <c r="CI276" s="585"/>
      <c r="CJ276" s="585"/>
      <c r="CK276" s="585"/>
      <c r="CL276" s="585"/>
      <c r="CM276" s="585"/>
      <c r="CN276" s="585"/>
      <c r="CO276" s="585"/>
      <c r="CP276" s="585"/>
      <c r="CQ276" s="585"/>
      <c r="CR276" s="585"/>
      <c r="CS276" s="585"/>
      <c r="CT276" s="585"/>
      <c r="CU276" s="585"/>
      <c r="CV276" s="585"/>
      <c r="CW276" s="585"/>
      <c r="CX276" s="585"/>
      <c r="CY276" s="585"/>
      <c r="CZ276" s="585"/>
      <c r="DA276" s="585"/>
      <c r="DB276" s="585"/>
      <c r="DC276" s="585"/>
      <c r="DD276" s="585"/>
    </row>
    <row r="277" spans="1:108" ht="26.45" customHeight="1">
      <c r="A277" s="93" t="s">
        <v>32</v>
      </c>
      <c r="B277" s="541" t="s">
        <v>119</v>
      </c>
      <c r="C277" s="542"/>
      <c r="D277" s="542"/>
      <c r="E277" s="542"/>
      <c r="F277" s="542"/>
      <c r="G277" s="542"/>
      <c r="H277" s="542"/>
      <c r="I277" s="542"/>
      <c r="J277" s="542"/>
      <c r="K277" s="542"/>
      <c r="L277" s="542"/>
      <c r="M277" s="542"/>
      <c r="N277" s="542"/>
      <c r="O277" s="542"/>
      <c r="P277" s="542"/>
      <c r="Q277" s="542"/>
      <c r="R277" s="542"/>
      <c r="S277" s="542"/>
      <c r="T277" s="542"/>
      <c r="U277" s="542"/>
      <c r="V277" s="542"/>
      <c r="W277" s="542"/>
      <c r="X277" s="542"/>
      <c r="Y277" s="542"/>
      <c r="Z277" s="542"/>
      <c r="AA277" s="542"/>
      <c r="AB277" s="542"/>
      <c r="AC277" s="542"/>
      <c r="AD277" s="542"/>
      <c r="AE277" s="542"/>
      <c r="AF277" s="542"/>
      <c r="AG277" s="542"/>
      <c r="AH277" s="542"/>
      <c r="AI277" s="542"/>
      <c r="AJ277" s="542"/>
      <c r="AK277" s="542"/>
      <c r="AL277" s="542"/>
      <c r="AM277" s="542"/>
      <c r="AN277" s="542"/>
      <c r="AO277" s="542"/>
      <c r="AP277" s="542"/>
      <c r="AQ277" s="542"/>
      <c r="AR277" s="542"/>
      <c r="AS277" s="542"/>
      <c r="AT277" s="542"/>
      <c r="AU277" s="542"/>
      <c r="AV277" s="542"/>
      <c r="AW277" s="542"/>
      <c r="AX277" s="542"/>
      <c r="AY277" s="542"/>
      <c r="AZ277" s="543"/>
      <c r="BA277" s="541" t="s">
        <v>6</v>
      </c>
      <c r="BB277" s="542"/>
      <c r="BC277" s="542"/>
      <c r="BD277" s="542"/>
      <c r="BE277" s="542"/>
      <c r="BF277" s="542"/>
      <c r="BG277" s="542"/>
      <c r="BH277" s="542"/>
      <c r="BI277" s="542"/>
      <c r="BJ277" s="542"/>
      <c r="BK277" s="542"/>
      <c r="BL277" s="542"/>
      <c r="BM277" s="542"/>
      <c r="BN277" s="542"/>
      <c r="BO277" s="542"/>
      <c r="BP277" s="542"/>
      <c r="BQ277" s="542"/>
      <c r="BR277" s="542"/>
      <c r="BS277" s="542"/>
      <c r="BT277" s="543"/>
      <c r="BU277" s="542" t="s">
        <v>106</v>
      </c>
      <c r="BV277" s="542"/>
      <c r="BW277" s="542"/>
      <c r="BX277" s="542"/>
      <c r="BY277" s="542"/>
      <c r="BZ277" s="542"/>
      <c r="CA277" s="542"/>
      <c r="CB277" s="542"/>
      <c r="CC277" s="542"/>
      <c r="CD277" s="542"/>
      <c r="CE277" s="542"/>
      <c r="CF277" s="542"/>
      <c r="CG277" s="542"/>
      <c r="CH277" s="542"/>
      <c r="CI277" s="542"/>
      <c r="CJ277" s="542"/>
      <c r="CK277" s="542"/>
      <c r="CL277" s="542"/>
      <c r="CM277" s="542"/>
      <c r="CN277" s="543"/>
      <c r="CO277" s="94"/>
      <c r="CP277" s="94"/>
      <c r="CQ277" s="94"/>
      <c r="CR277" s="94"/>
      <c r="CS277" s="94"/>
      <c r="CT277" s="94"/>
      <c r="CU277" s="94"/>
      <c r="CV277" s="94"/>
      <c r="CW277" s="94"/>
      <c r="CX277" s="94"/>
      <c r="CY277" s="94"/>
      <c r="CZ277" s="94"/>
      <c r="DA277" s="94"/>
      <c r="DB277" s="94"/>
      <c r="DC277" s="94"/>
      <c r="DD277" s="94"/>
    </row>
    <row r="278" spans="1:108" ht="27.6" customHeight="1">
      <c r="A278" s="95">
        <v>1</v>
      </c>
      <c r="B278" s="464" t="s">
        <v>573</v>
      </c>
      <c r="C278" s="465"/>
      <c r="D278" s="465"/>
      <c r="E278" s="465"/>
      <c r="F278" s="465"/>
      <c r="G278" s="465"/>
      <c r="H278" s="465"/>
      <c r="I278" s="465"/>
      <c r="J278" s="465"/>
      <c r="K278" s="465"/>
      <c r="L278" s="465"/>
      <c r="M278" s="465"/>
      <c r="N278" s="465"/>
      <c r="O278" s="465"/>
      <c r="P278" s="465"/>
      <c r="Q278" s="465"/>
      <c r="R278" s="465"/>
      <c r="S278" s="465"/>
      <c r="T278" s="465"/>
      <c r="U278" s="465"/>
      <c r="V278" s="465"/>
      <c r="W278" s="465"/>
      <c r="X278" s="465"/>
      <c r="Y278" s="465"/>
      <c r="Z278" s="465"/>
      <c r="AA278" s="465"/>
      <c r="AB278" s="465"/>
      <c r="AC278" s="465"/>
      <c r="AD278" s="465"/>
      <c r="AE278" s="465"/>
      <c r="AF278" s="465"/>
      <c r="AG278" s="465"/>
      <c r="AH278" s="465"/>
      <c r="AI278" s="465"/>
      <c r="AJ278" s="465"/>
      <c r="AK278" s="465"/>
      <c r="AL278" s="465"/>
      <c r="AM278" s="465"/>
      <c r="AN278" s="465"/>
      <c r="AO278" s="465"/>
      <c r="AP278" s="465"/>
      <c r="AQ278" s="465"/>
      <c r="AR278" s="465"/>
      <c r="AS278" s="465"/>
      <c r="AT278" s="465"/>
      <c r="AU278" s="465"/>
      <c r="AV278" s="465"/>
      <c r="AW278" s="465"/>
      <c r="AX278" s="465"/>
      <c r="AY278" s="465"/>
      <c r="AZ278" s="466"/>
      <c r="BA278" s="426">
        <v>91.32</v>
      </c>
      <c r="BB278" s="427"/>
      <c r="BC278" s="427"/>
      <c r="BD278" s="427"/>
      <c r="BE278" s="427"/>
      <c r="BF278" s="427"/>
      <c r="BG278" s="427"/>
      <c r="BH278" s="427"/>
      <c r="BI278" s="427"/>
      <c r="BJ278" s="427"/>
      <c r="BK278" s="427"/>
      <c r="BL278" s="427"/>
      <c r="BM278" s="427"/>
      <c r="BN278" s="427"/>
      <c r="BO278" s="427"/>
      <c r="BP278" s="427"/>
      <c r="BQ278" s="427"/>
      <c r="BR278" s="427"/>
      <c r="BS278" s="427"/>
      <c r="BT278" s="428"/>
      <c r="BU278" s="426">
        <v>91.32</v>
      </c>
      <c r="BV278" s="427"/>
      <c r="BW278" s="427"/>
      <c r="BX278" s="427"/>
      <c r="BY278" s="427"/>
      <c r="BZ278" s="427"/>
      <c r="CA278" s="427"/>
      <c r="CB278" s="427"/>
      <c r="CC278" s="427"/>
      <c r="CD278" s="427"/>
      <c r="CE278" s="427"/>
      <c r="CF278" s="427"/>
      <c r="CG278" s="427"/>
      <c r="CH278" s="427"/>
      <c r="CI278" s="427"/>
      <c r="CJ278" s="427"/>
      <c r="CK278" s="427"/>
      <c r="CL278" s="427"/>
      <c r="CM278" s="427"/>
      <c r="CN278" s="428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</row>
    <row r="279" spans="1:108" ht="27.6" customHeight="1">
      <c r="A279" s="95">
        <v>2</v>
      </c>
      <c r="B279" s="464" t="s">
        <v>574</v>
      </c>
      <c r="C279" s="465"/>
      <c r="D279" s="465"/>
      <c r="E279" s="465"/>
      <c r="F279" s="465"/>
      <c r="G279" s="465"/>
      <c r="H279" s="465"/>
      <c r="I279" s="465"/>
      <c r="J279" s="465"/>
      <c r="K279" s="465"/>
      <c r="L279" s="465"/>
      <c r="M279" s="465"/>
      <c r="N279" s="465"/>
      <c r="O279" s="465"/>
      <c r="P279" s="465"/>
      <c r="Q279" s="465"/>
      <c r="R279" s="465"/>
      <c r="S279" s="465"/>
      <c r="T279" s="465"/>
      <c r="U279" s="465"/>
      <c r="V279" s="465"/>
      <c r="W279" s="465"/>
      <c r="X279" s="465"/>
      <c r="Y279" s="465"/>
      <c r="Z279" s="465"/>
      <c r="AA279" s="465"/>
      <c r="AB279" s="465"/>
      <c r="AC279" s="465"/>
      <c r="AD279" s="465"/>
      <c r="AE279" s="465"/>
      <c r="AF279" s="465"/>
      <c r="AG279" s="465"/>
      <c r="AH279" s="465"/>
      <c r="AI279" s="465"/>
      <c r="AJ279" s="465"/>
      <c r="AK279" s="465"/>
      <c r="AL279" s="465"/>
      <c r="AM279" s="465"/>
      <c r="AN279" s="465"/>
      <c r="AO279" s="465"/>
      <c r="AP279" s="465"/>
      <c r="AQ279" s="465"/>
      <c r="AR279" s="465"/>
      <c r="AS279" s="465"/>
      <c r="AT279" s="465"/>
      <c r="AU279" s="465"/>
      <c r="AV279" s="465"/>
      <c r="AW279" s="465"/>
      <c r="AX279" s="465"/>
      <c r="AY279" s="465"/>
      <c r="AZ279" s="466"/>
      <c r="BA279" s="426">
        <v>101.43</v>
      </c>
      <c r="BB279" s="427"/>
      <c r="BC279" s="427"/>
      <c r="BD279" s="427"/>
      <c r="BE279" s="427"/>
      <c r="BF279" s="427"/>
      <c r="BG279" s="427"/>
      <c r="BH279" s="427"/>
      <c r="BI279" s="427"/>
      <c r="BJ279" s="427"/>
      <c r="BK279" s="427"/>
      <c r="BL279" s="427"/>
      <c r="BM279" s="427"/>
      <c r="BN279" s="427"/>
      <c r="BO279" s="427"/>
      <c r="BP279" s="427"/>
      <c r="BQ279" s="427"/>
      <c r="BR279" s="427"/>
      <c r="BS279" s="427"/>
      <c r="BT279" s="428"/>
      <c r="BU279" s="426">
        <v>101.43</v>
      </c>
      <c r="BV279" s="427"/>
      <c r="BW279" s="427"/>
      <c r="BX279" s="427"/>
      <c r="BY279" s="427"/>
      <c r="BZ279" s="427"/>
      <c r="CA279" s="427"/>
      <c r="CB279" s="427"/>
      <c r="CC279" s="427"/>
      <c r="CD279" s="427"/>
      <c r="CE279" s="427"/>
      <c r="CF279" s="427"/>
      <c r="CG279" s="427"/>
      <c r="CH279" s="427"/>
      <c r="CI279" s="427"/>
      <c r="CJ279" s="427"/>
      <c r="CK279" s="427"/>
      <c r="CL279" s="427"/>
      <c r="CM279" s="427"/>
      <c r="CN279" s="428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</row>
    <row r="280" spans="1:108" ht="27.6" customHeight="1">
      <c r="A280" s="95">
        <v>3</v>
      </c>
      <c r="B280" s="464" t="s">
        <v>575</v>
      </c>
      <c r="C280" s="465"/>
      <c r="D280" s="465"/>
      <c r="E280" s="465"/>
      <c r="F280" s="465"/>
      <c r="G280" s="465"/>
      <c r="H280" s="465"/>
      <c r="I280" s="465"/>
      <c r="J280" s="465"/>
      <c r="K280" s="465"/>
      <c r="L280" s="465"/>
      <c r="M280" s="465"/>
      <c r="N280" s="465"/>
      <c r="O280" s="465"/>
      <c r="P280" s="465"/>
      <c r="Q280" s="465"/>
      <c r="R280" s="465"/>
      <c r="S280" s="465"/>
      <c r="T280" s="465"/>
      <c r="U280" s="465"/>
      <c r="V280" s="465"/>
      <c r="W280" s="465"/>
      <c r="X280" s="465"/>
      <c r="Y280" s="465"/>
      <c r="Z280" s="465"/>
      <c r="AA280" s="465"/>
      <c r="AB280" s="465"/>
      <c r="AC280" s="465"/>
      <c r="AD280" s="465"/>
      <c r="AE280" s="465"/>
      <c r="AF280" s="465"/>
      <c r="AG280" s="465"/>
      <c r="AH280" s="465"/>
      <c r="AI280" s="465"/>
      <c r="AJ280" s="465"/>
      <c r="AK280" s="465"/>
      <c r="AL280" s="465"/>
      <c r="AM280" s="465"/>
      <c r="AN280" s="465"/>
      <c r="AO280" s="465"/>
      <c r="AP280" s="465"/>
      <c r="AQ280" s="465"/>
      <c r="AR280" s="465"/>
      <c r="AS280" s="465"/>
      <c r="AT280" s="465"/>
      <c r="AU280" s="465"/>
      <c r="AV280" s="465"/>
      <c r="AW280" s="465"/>
      <c r="AX280" s="465"/>
      <c r="AY280" s="465"/>
      <c r="AZ280" s="466"/>
      <c r="BA280" s="426">
        <v>213.27</v>
      </c>
      <c r="BB280" s="427"/>
      <c r="BC280" s="427"/>
      <c r="BD280" s="427"/>
      <c r="BE280" s="427"/>
      <c r="BF280" s="427"/>
      <c r="BG280" s="427"/>
      <c r="BH280" s="427"/>
      <c r="BI280" s="427"/>
      <c r="BJ280" s="427"/>
      <c r="BK280" s="427"/>
      <c r="BL280" s="427"/>
      <c r="BM280" s="427"/>
      <c r="BN280" s="427"/>
      <c r="BO280" s="427"/>
      <c r="BP280" s="427"/>
      <c r="BQ280" s="427"/>
      <c r="BR280" s="427"/>
      <c r="BS280" s="427"/>
      <c r="BT280" s="428"/>
      <c r="BU280" s="426">
        <v>213.27</v>
      </c>
      <c r="BV280" s="427"/>
      <c r="BW280" s="427"/>
      <c r="BX280" s="427"/>
      <c r="BY280" s="427"/>
      <c r="BZ280" s="427"/>
      <c r="CA280" s="427"/>
      <c r="CB280" s="427"/>
      <c r="CC280" s="427"/>
      <c r="CD280" s="427"/>
      <c r="CE280" s="427"/>
      <c r="CF280" s="427"/>
      <c r="CG280" s="427"/>
      <c r="CH280" s="427"/>
      <c r="CI280" s="427"/>
      <c r="CJ280" s="427"/>
      <c r="CK280" s="427"/>
      <c r="CL280" s="427"/>
      <c r="CM280" s="427"/>
      <c r="CN280" s="428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</row>
    <row r="281" spans="1:108" s="144" customFormat="1" ht="13.9" customHeight="1">
      <c r="A281" s="95">
        <v>4</v>
      </c>
      <c r="B281" s="464" t="s">
        <v>576</v>
      </c>
      <c r="C281" s="465"/>
      <c r="D281" s="465"/>
      <c r="E281" s="465"/>
      <c r="F281" s="465"/>
      <c r="G281" s="465"/>
      <c r="H281" s="465"/>
      <c r="I281" s="465"/>
      <c r="J281" s="465"/>
      <c r="K281" s="465"/>
      <c r="L281" s="465"/>
      <c r="M281" s="465"/>
      <c r="N281" s="465"/>
      <c r="O281" s="465"/>
      <c r="P281" s="465"/>
      <c r="Q281" s="465"/>
      <c r="R281" s="465"/>
      <c r="S281" s="465"/>
      <c r="T281" s="465"/>
      <c r="U281" s="465"/>
      <c r="V281" s="465"/>
      <c r="W281" s="465"/>
      <c r="X281" s="465"/>
      <c r="Y281" s="465"/>
      <c r="Z281" s="465"/>
      <c r="AA281" s="465"/>
      <c r="AB281" s="465"/>
      <c r="AC281" s="465"/>
      <c r="AD281" s="465"/>
      <c r="AE281" s="465"/>
      <c r="AF281" s="465"/>
      <c r="AG281" s="465"/>
      <c r="AH281" s="465"/>
      <c r="AI281" s="465"/>
      <c r="AJ281" s="465"/>
      <c r="AK281" s="465"/>
      <c r="AL281" s="465"/>
      <c r="AM281" s="465"/>
      <c r="AN281" s="465"/>
      <c r="AO281" s="465"/>
      <c r="AP281" s="465"/>
      <c r="AQ281" s="465"/>
      <c r="AR281" s="465"/>
      <c r="AS281" s="465"/>
      <c r="AT281" s="465"/>
      <c r="AU281" s="465"/>
      <c r="AV281" s="465"/>
      <c r="AW281" s="465"/>
      <c r="AX281" s="465"/>
      <c r="AY281" s="465"/>
      <c r="AZ281" s="466"/>
      <c r="BA281" s="583">
        <v>11.64</v>
      </c>
      <c r="BB281" s="583"/>
      <c r="BC281" s="583"/>
      <c r="BD281" s="583"/>
      <c r="BE281" s="583"/>
      <c r="BF281" s="583"/>
      <c r="BG281" s="583"/>
      <c r="BH281" s="583"/>
      <c r="BI281" s="583"/>
      <c r="BJ281" s="583"/>
      <c r="BK281" s="583"/>
      <c r="BL281" s="583"/>
      <c r="BM281" s="583"/>
      <c r="BN281" s="583"/>
      <c r="BO281" s="583"/>
      <c r="BP281" s="583"/>
      <c r="BQ281" s="583"/>
      <c r="BR281" s="583"/>
      <c r="BS281" s="583"/>
      <c r="BT281" s="583"/>
      <c r="BU281" s="584">
        <v>11.64</v>
      </c>
      <c r="BV281" s="584"/>
      <c r="BW281" s="584"/>
      <c r="BX281" s="584"/>
      <c r="BY281" s="584"/>
      <c r="BZ281" s="584"/>
      <c r="CA281" s="584"/>
      <c r="CB281" s="584"/>
      <c r="CC281" s="584"/>
      <c r="CD281" s="584"/>
      <c r="CE281" s="584"/>
      <c r="CF281" s="584"/>
      <c r="CG281" s="584"/>
      <c r="CH281" s="584"/>
      <c r="CI281" s="584"/>
      <c r="CJ281" s="584"/>
      <c r="CK281" s="584"/>
      <c r="CL281" s="584"/>
      <c r="CM281" s="584"/>
      <c r="CN281" s="584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</row>
    <row r="282" spans="1:108" ht="13.9" customHeight="1">
      <c r="A282" s="95">
        <v>5</v>
      </c>
      <c r="B282" s="464" t="s">
        <v>577</v>
      </c>
      <c r="C282" s="465"/>
      <c r="D282" s="465"/>
      <c r="E282" s="465"/>
      <c r="F282" s="465"/>
      <c r="G282" s="465"/>
      <c r="H282" s="465"/>
      <c r="I282" s="465"/>
      <c r="J282" s="465"/>
      <c r="K282" s="465"/>
      <c r="L282" s="465"/>
      <c r="M282" s="465"/>
      <c r="N282" s="465"/>
      <c r="O282" s="465"/>
      <c r="P282" s="465"/>
      <c r="Q282" s="465"/>
      <c r="R282" s="465"/>
      <c r="S282" s="465"/>
      <c r="T282" s="465"/>
      <c r="U282" s="465"/>
      <c r="V282" s="465"/>
      <c r="W282" s="465"/>
      <c r="X282" s="465"/>
      <c r="Y282" s="465"/>
      <c r="Z282" s="465"/>
      <c r="AA282" s="465"/>
      <c r="AB282" s="465"/>
      <c r="AC282" s="465"/>
      <c r="AD282" s="465"/>
      <c r="AE282" s="465"/>
      <c r="AF282" s="465"/>
      <c r="AG282" s="465"/>
      <c r="AH282" s="465"/>
      <c r="AI282" s="465"/>
      <c r="AJ282" s="465"/>
      <c r="AK282" s="465"/>
      <c r="AL282" s="465"/>
      <c r="AM282" s="465"/>
      <c r="AN282" s="465"/>
      <c r="AO282" s="465"/>
      <c r="AP282" s="465"/>
      <c r="AQ282" s="465"/>
      <c r="AR282" s="465"/>
      <c r="AS282" s="465"/>
      <c r="AT282" s="465"/>
      <c r="AU282" s="465"/>
      <c r="AV282" s="465"/>
      <c r="AW282" s="465"/>
      <c r="AX282" s="465"/>
      <c r="AY282" s="465"/>
      <c r="AZ282" s="466"/>
      <c r="BA282" s="584">
        <v>4.58</v>
      </c>
      <c r="BB282" s="584"/>
      <c r="BC282" s="584"/>
      <c r="BD282" s="584"/>
      <c r="BE282" s="584"/>
      <c r="BF282" s="584"/>
      <c r="BG282" s="584"/>
      <c r="BH282" s="584"/>
      <c r="BI282" s="584"/>
      <c r="BJ282" s="584"/>
      <c r="BK282" s="584"/>
      <c r="BL282" s="584"/>
      <c r="BM282" s="584"/>
      <c r="BN282" s="584"/>
      <c r="BO282" s="584"/>
      <c r="BP282" s="584"/>
      <c r="BQ282" s="584"/>
      <c r="BR282" s="584"/>
      <c r="BS282" s="584"/>
      <c r="BT282" s="584"/>
      <c r="BU282" s="584">
        <v>4.58</v>
      </c>
      <c r="BV282" s="584"/>
      <c r="BW282" s="584"/>
      <c r="BX282" s="584"/>
      <c r="BY282" s="584"/>
      <c r="BZ282" s="584"/>
      <c r="CA282" s="584"/>
      <c r="CB282" s="584"/>
      <c r="CC282" s="584"/>
      <c r="CD282" s="584"/>
      <c r="CE282" s="584"/>
      <c r="CF282" s="584"/>
      <c r="CG282" s="584"/>
      <c r="CH282" s="584"/>
      <c r="CI282" s="584"/>
      <c r="CJ282" s="584"/>
      <c r="CK282" s="584"/>
      <c r="CL282" s="584"/>
      <c r="CM282" s="584"/>
      <c r="CN282" s="584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</row>
    <row r="283" spans="1:108" ht="12.75">
      <c r="A283" s="99"/>
      <c r="B283" s="99"/>
      <c r="C283" s="99"/>
      <c r="D283" s="99"/>
      <c r="E283" s="99"/>
      <c r="F283" s="99"/>
      <c r="G283" s="100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</row>
    <row r="284" spans="1:108" ht="12.75">
      <c r="A284" s="104" t="s">
        <v>126</v>
      </c>
      <c r="B284" s="105"/>
      <c r="C284" s="105"/>
      <c r="D284" s="105"/>
      <c r="E284" s="105"/>
      <c r="F284" s="105"/>
      <c r="G284" s="106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</row>
    <row r="285" spans="1:108" ht="12.75">
      <c r="A285" s="110"/>
      <c r="B285" s="110"/>
      <c r="C285" s="110"/>
      <c r="D285" s="110"/>
      <c r="E285" s="110"/>
      <c r="F285" s="110"/>
      <c r="G285" s="111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</row>
    <row r="286" spans="1:108" ht="44.45" customHeight="1">
      <c r="A286" s="547" t="s">
        <v>105</v>
      </c>
      <c r="B286" s="548"/>
      <c r="C286" s="548"/>
      <c r="D286" s="548"/>
      <c r="E286" s="548"/>
      <c r="F286" s="549"/>
      <c r="G286" s="115"/>
      <c r="H286" s="418" t="s">
        <v>0</v>
      </c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  <c r="T286" s="418"/>
      <c r="U286" s="418"/>
      <c r="V286" s="418"/>
      <c r="W286" s="418"/>
      <c r="X286" s="418"/>
      <c r="Y286" s="418"/>
      <c r="Z286" s="418"/>
      <c r="AA286" s="418"/>
      <c r="AB286" s="418"/>
      <c r="AC286" s="418"/>
      <c r="AD286" s="418"/>
      <c r="AE286" s="418"/>
      <c r="AF286" s="418"/>
      <c r="AG286" s="418"/>
      <c r="AH286" s="418"/>
      <c r="AI286" s="418"/>
      <c r="AJ286" s="418"/>
      <c r="AK286" s="418"/>
      <c r="AL286" s="418"/>
      <c r="AM286" s="418"/>
      <c r="AN286" s="418"/>
      <c r="AO286" s="418"/>
      <c r="AP286" s="418"/>
      <c r="AQ286" s="418"/>
      <c r="AR286" s="418"/>
      <c r="AS286" s="418"/>
      <c r="AT286" s="418"/>
      <c r="AU286" s="418"/>
      <c r="AV286" s="418"/>
      <c r="AW286" s="418"/>
      <c r="AX286" s="418"/>
      <c r="AY286" s="418"/>
      <c r="AZ286" s="419"/>
      <c r="BA286" s="417" t="s">
        <v>107</v>
      </c>
      <c r="BB286" s="418"/>
      <c r="BC286" s="418"/>
      <c r="BD286" s="418"/>
      <c r="BE286" s="418"/>
      <c r="BF286" s="418"/>
      <c r="BG286" s="418"/>
      <c r="BH286" s="418"/>
      <c r="BI286" s="418"/>
      <c r="BJ286" s="418"/>
      <c r="BK286" s="418"/>
      <c r="BL286" s="418"/>
      <c r="BM286" s="418"/>
      <c r="BN286" s="418"/>
      <c r="BO286" s="418"/>
      <c r="BP286" s="418"/>
      <c r="BQ286" s="418"/>
      <c r="BR286" s="418"/>
      <c r="BS286" s="418"/>
      <c r="BT286" s="419"/>
      <c r="BU286" s="417" t="s">
        <v>108</v>
      </c>
      <c r="BV286" s="418"/>
      <c r="BW286" s="418"/>
      <c r="BX286" s="418"/>
      <c r="BY286" s="418"/>
      <c r="BZ286" s="418"/>
      <c r="CA286" s="418"/>
      <c r="CB286" s="418"/>
      <c r="CC286" s="418"/>
      <c r="CD286" s="418"/>
      <c r="CE286" s="418"/>
      <c r="CF286" s="418"/>
      <c r="CG286" s="418"/>
      <c r="CH286" s="418"/>
      <c r="CI286" s="418"/>
      <c r="CJ286" s="418"/>
      <c r="CK286" s="418"/>
      <c r="CL286" s="418"/>
      <c r="CM286" s="418"/>
      <c r="CN286" s="419"/>
      <c r="CO286" s="417" t="s">
        <v>201</v>
      </c>
      <c r="CP286" s="418"/>
      <c r="CQ286" s="418"/>
      <c r="CR286" s="418"/>
      <c r="CS286" s="418"/>
      <c r="CT286" s="418"/>
      <c r="CU286" s="418"/>
      <c r="CV286" s="418"/>
      <c r="CW286" s="418"/>
      <c r="CX286" s="418"/>
      <c r="CY286" s="418"/>
      <c r="CZ286" s="418"/>
      <c r="DA286" s="418"/>
      <c r="DB286" s="418"/>
      <c r="DC286" s="418"/>
      <c r="DD286" s="419"/>
    </row>
    <row r="287" spans="1:108" ht="28.9" customHeight="1">
      <c r="A287" s="352" t="s">
        <v>33</v>
      </c>
      <c r="B287" s="353"/>
      <c r="C287" s="353"/>
      <c r="D287" s="353"/>
      <c r="E287" s="353"/>
      <c r="F287" s="354"/>
      <c r="G287" s="116"/>
      <c r="H287" s="430" t="s">
        <v>96</v>
      </c>
      <c r="I287" s="430"/>
      <c r="J287" s="430"/>
      <c r="K287" s="430"/>
      <c r="L287" s="430"/>
      <c r="M287" s="430"/>
      <c r="N287" s="430"/>
      <c r="O287" s="430"/>
      <c r="P287" s="430"/>
      <c r="Q287" s="430"/>
      <c r="R287" s="430"/>
      <c r="S287" s="430"/>
      <c r="T287" s="430"/>
      <c r="U287" s="430"/>
      <c r="V287" s="430"/>
      <c r="W287" s="430"/>
      <c r="X287" s="430"/>
      <c r="Y287" s="430"/>
      <c r="Z287" s="430"/>
      <c r="AA287" s="430"/>
      <c r="AB287" s="430"/>
      <c r="AC287" s="430"/>
      <c r="AD287" s="430"/>
      <c r="AE287" s="430"/>
      <c r="AF287" s="430"/>
      <c r="AG287" s="430"/>
      <c r="AH287" s="430"/>
      <c r="AI287" s="430"/>
      <c r="AJ287" s="430"/>
      <c r="AK287" s="430"/>
      <c r="AL287" s="430"/>
      <c r="AM287" s="430"/>
      <c r="AN287" s="430"/>
      <c r="AO287" s="430"/>
      <c r="AP287" s="430"/>
      <c r="AQ287" s="430"/>
      <c r="AR287" s="430"/>
      <c r="AS287" s="430"/>
      <c r="AT287" s="430"/>
      <c r="AU287" s="430"/>
      <c r="AV287" s="430"/>
      <c r="AW287" s="430"/>
      <c r="AX287" s="430"/>
      <c r="AY287" s="430"/>
      <c r="AZ287" s="431"/>
      <c r="BA287" s="538">
        <v>19421</v>
      </c>
      <c r="BB287" s="539"/>
      <c r="BC287" s="539"/>
      <c r="BD287" s="539"/>
      <c r="BE287" s="539"/>
      <c r="BF287" s="539"/>
      <c r="BG287" s="539"/>
      <c r="BH287" s="539"/>
      <c r="BI287" s="539"/>
      <c r="BJ287" s="539"/>
      <c r="BK287" s="539"/>
      <c r="BL287" s="539"/>
      <c r="BM287" s="539"/>
      <c r="BN287" s="539"/>
      <c r="BO287" s="539"/>
      <c r="BP287" s="539"/>
      <c r="BQ287" s="539"/>
      <c r="BR287" s="539"/>
      <c r="BS287" s="539"/>
      <c r="BT287" s="540"/>
      <c r="BU287" s="538">
        <v>19525</v>
      </c>
      <c r="BV287" s="539"/>
      <c r="BW287" s="539"/>
      <c r="BX287" s="539"/>
      <c r="BY287" s="539"/>
      <c r="BZ287" s="539"/>
      <c r="CA287" s="539"/>
      <c r="CB287" s="539"/>
      <c r="CC287" s="539"/>
      <c r="CD287" s="539"/>
      <c r="CE287" s="539"/>
      <c r="CF287" s="539"/>
      <c r="CG287" s="539"/>
      <c r="CH287" s="539"/>
      <c r="CI287" s="539"/>
      <c r="CJ287" s="539"/>
      <c r="CK287" s="539"/>
      <c r="CL287" s="539"/>
      <c r="CM287" s="539"/>
      <c r="CN287" s="540"/>
      <c r="CO287" s="485">
        <f>BU287/BA287*100-100</f>
        <v>0.5355028062406575</v>
      </c>
      <c r="CP287" s="486"/>
      <c r="CQ287" s="486"/>
      <c r="CR287" s="486"/>
      <c r="CS287" s="486"/>
      <c r="CT287" s="486"/>
      <c r="CU287" s="486"/>
      <c r="CV287" s="486"/>
      <c r="CW287" s="486"/>
      <c r="CX287" s="486"/>
      <c r="CY287" s="486"/>
      <c r="CZ287" s="486"/>
      <c r="DA287" s="486"/>
      <c r="DB287" s="486"/>
      <c r="DC287" s="486"/>
      <c r="DD287" s="487"/>
    </row>
    <row r="288" spans="1:108" ht="12.75">
      <c r="A288" s="352"/>
      <c r="B288" s="353"/>
      <c r="C288" s="353"/>
      <c r="D288" s="353"/>
      <c r="E288" s="353"/>
      <c r="F288" s="354"/>
      <c r="G288" s="116"/>
      <c r="H288" s="430" t="s">
        <v>90</v>
      </c>
      <c r="I288" s="430"/>
      <c r="J288" s="430"/>
      <c r="K288" s="430"/>
      <c r="L288" s="430"/>
      <c r="M288" s="430"/>
      <c r="N288" s="430"/>
      <c r="O288" s="430"/>
      <c r="P288" s="430"/>
      <c r="Q288" s="430"/>
      <c r="R288" s="430"/>
      <c r="S288" s="430"/>
      <c r="T288" s="430"/>
      <c r="U288" s="430"/>
      <c r="V288" s="430"/>
      <c r="W288" s="430"/>
      <c r="X288" s="430"/>
      <c r="Y288" s="430"/>
      <c r="Z288" s="430"/>
      <c r="AA288" s="430"/>
      <c r="AB288" s="430"/>
      <c r="AC288" s="430"/>
      <c r="AD288" s="430"/>
      <c r="AE288" s="430"/>
      <c r="AF288" s="430"/>
      <c r="AG288" s="430"/>
      <c r="AH288" s="430"/>
      <c r="AI288" s="430"/>
      <c r="AJ288" s="430"/>
      <c r="AK288" s="430"/>
      <c r="AL288" s="430"/>
      <c r="AM288" s="430"/>
      <c r="AN288" s="430"/>
      <c r="AO288" s="430"/>
      <c r="AP288" s="430"/>
      <c r="AQ288" s="430"/>
      <c r="AR288" s="430"/>
      <c r="AS288" s="430"/>
      <c r="AT288" s="430"/>
      <c r="AU288" s="430"/>
      <c r="AV288" s="430"/>
      <c r="AW288" s="430"/>
      <c r="AX288" s="430"/>
      <c r="AY288" s="430"/>
      <c r="AZ288" s="431"/>
      <c r="BA288" s="538">
        <v>17238</v>
      </c>
      <c r="BB288" s="539"/>
      <c r="BC288" s="539"/>
      <c r="BD288" s="539"/>
      <c r="BE288" s="539"/>
      <c r="BF288" s="539"/>
      <c r="BG288" s="539"/>
      <c r="BH288" s="539"/>
      <c r="BI288" s="539"/>
      <c r="BJ288" s="539"/>
      <c r="BK288" s="539"/>
      <c r="BL288" s="539"/>
      <c r="BM288" s="539"/>
      <c r="BN288" s="539"/>
      <c r="BO288" s="539"/>
      <c r="BP288" s="539"/>
      <c r="BQ288" s="539"/>
      <c r="BR288" s="539"/>
      <c r="BS288" s="539"/>
      <c r="BT288" s="540"/>
      <c r="BU288" s="538">
        <v>17410</v>
      </c>
      <c r="BV288" s="539"/>
      <c r="BW288" s="539"/>
      <c r="BX288" s="539"/>
      <c r="BY288" s="539"/>
      <c r="BZ288" s="539"/>
      <c r="CA288" s="539"/>
      <c r="CB288" s="539"/>
      <c r="CC288" s="539"/>
      <c r="CD288" s="539"/>
      <c r="CE288" s="539"/>
      <c r="CF288" s="539"/>
      <c r="CG288" s="539"/>
      <c r="CH288" s="539"/>
      <c r="CI288" s="539"/>
      <c r="CJ288" s="539"/>
      <c r="CK288" s="539"/>
      <c r="CL288" s="539"/>
      <c r="CM288" s="539"/>
      <c r="CN288" s="540"/>
      <c r="CO288" s="485">
        <f>BU288/BA288*100-100</f>
        <v>0.9977955679313197</v>
      </c>
      <c r="CP288" s="486"/>
      <c r="CQ288" s="486"/>
      <c r="CR288" s="486"/>
      <c r="CS288" s="486"/>
      <c r="CT288" s="486"/>
      <c r="CU288" s="486"/>
      <c r="CV288" s="486"/>
      <c r="CW288" s="486"/>
      <c r="CX288" s="486"/>
      <c r="CY288" s="486"/>
      <c r="CZ288" s="486"/>
      <c r="DA288" s="486"/>
      <c r="DB288" s="486"/>
      <c r="DC288" s="486"/>
      <c r="DD288" s="487"/>
    </row>
    <row r="289" spans="1:108" ht="12.75">
      <c r="A289" s="352" t="s">
        <v>34</v>
      </c>
      <c r="B289" s="353"/>
      <c r="C289" s="353"/>
      <c r="D289" s="353"/>
      <c r="E289" s="353"/>
      <c r="F289" s="354"/>
      <c r="G289" s="116"/>
      <c r="H289" s="491" t="s">
        <v>76</v>
      </c>
      <c r="I289" s="491"/>
      <c r="J289" s="491"/>
      <c r="K289" s="491"/>
      <c r="L289" s="491"/>
      <c r="M289" s="491"/>
      <c r="N289" s="491"/>
      <c r="O289" s="491"/>
      <c r="P289" s="491"/>
      <c r="Q289" s="491"/>
      <c r="R289" s="491"/>
      <c r="S289" s="491"/>
      <c r="T289" s="491"/>
      <c r="U289" s="491"/>
      <c r="V289" s="491"/>
      <c r="W289" s="491"/>
      <c r="X289" s="491"/>
      <c r="Y289" s="491"/>
      <c r="Z289" s="491"/>
      <c r="AA289" s="491"/>
      <c r="AB289" s="491"/>
      <c r="AC289" s="491"/>
      <c r="AD289" s="491"/>
      <c r="AE289" s="491"/>
      <c r="AF289" s="491"/>
      <c r="AG289" s="491"/>
      <c r="AH289" s="491"/>
      <c r="AI289" s="491"/>
      <c r="AJ289" s="491"/>
      <c r="AK289" s="491"/>
      <c r="AL289" s="491"/>
      <c r="AM289" s="491"/>
      <c r="AN289" s="491"/>
      <c r="AO289" s="491"/>
      <c r="AP289" s="491"/>
      <c r="AQ289" s="491"/>
      <c r="AR289" s="491"/>
      <c r="AS289" s="491"/>
      <c r="AT289" s="491"/>
      <c r="AU289" s="491"/>
      <c r="AV289" s="491"/>
      <c r="AW289" s="491"/>
      <c r="AX289" s="491"/>
      <c r="AY289" s="491"/>
      <c r="AZ289" s="492"/>
      <c r="BA289" s="482">
        <v>0</v>
      </c>
      <c r="BB289" s="483"/>
      <c r="BC289" s="483"/>
      <c r="BD289" s="483"/>
      <c r="BE289" s="483"/>
      <c r="BF289" s="483"/>
      <c r="BG289" s="483"/>
      <c r="BH289" s="483"/>
      <c r="BI289" s="483"/>
      <c r="BJ289" s="483"/>
      <c r="BK289" s="483"/>
      <c r="BL289" s="483"/>
      <c r="BM289" s="483"/>
      <c r="BN289" s="483"/>
      <c r="BO289" s="483"/>
      <c r="BP289" s="483"/>
      <c r="BQ289" s="483"/>
      <c r="BR289" s="483"/>
      <c r="BS289" s="483"/>
      <c r="BT289" s="484"/>
      <c r="BU289" s="482" t="s">
        <v>299</v>
      </c>
      <c r="BV289" s="483"/>
      <c r="BW289" s="483"/>
      <c r="BX289" s="483"/>
      <c r="BY289" s="483"/>
      <c r="BZ289" s="483"/>
      <c r="CA289" s="483"/>
      <c r="CB289" s="483"/>
      <c r="CC289" s="483"/>
      <c r="CD289" s="483"/>
      <c r="CE289" s="483"/>
      <c r="CF289" s="483"/>
      <c r="CG289" s="483"/>
      <c r="CH289" s="483"/>
      <c r="CI289" s="483"/>
      <c r="CJ289" s="483"/>
      <c r="CK289" s="483"/>
      <c r="CL289" s="483"/>
      <c r="CM289" s="483"/>
      <c r="CN289" s="484"/>
      <c r="CO289" s="482"/>
      <c r="CP289" s="483"/>
      <c r="CQ289" s="483"/>
      <c r="CR289" s="483"/>
      <c r="CS289" s="483"/>
      <c r="CT289" s="483"/>
      <c r="CU289" s="483"/>
      <c r="CV289" s="483"/>
      <c r="CW289" s="483"/>
      <c r="CX289" s="483"/>
      <c r="CY289" s="483"/>
      <c r="CZ289" s="483"/>
      <c r="DA289" s="483"/>
      <c r="DB289" s="483"/>
      <c r="DC289" s="483"/>
      <c r="DD289" s="484"/>
    </row>
    <row r="290" spans="1:108" ht="12.75">
      <c r="A290" s="352" t="s">
        <v>41</v>
      </c>
      <c r="B290" s="353"/>
      <c r="C290" s="353"/>
      <c r="D290" s="353"/>
      <c r="E290" s="353"/>
      <c r="F290" s="354"/>
      <c r="G290" s="116"/>
      <c r="H290" s="430" t="s">
        <v>77</v>
      </c>
      <c r="I290" s="430"/>
      <c r="J290" s="430"/>
      <c r="K290" s="430"/>
      <c r="L290" s="430"/>
      <c r="M290" s="430"/>
      <c r="N290" s="430"/>
      <c r="O290" s="430"/>
      <c r="P290" s="430"/>
      <c r="Q290" s="430"/>
      <c r="R290" s="430"/>
      <c r="S290" s="430"/>
      <c r="T290" s="430"/>
      <c r="U290" s="430"/>
      <c r="V290" s="430"/>
      <c r="W290" s="430"/>
      <c r="X290" s="430"/>
      <c r="Y290" s="430"/>
      <c r="Z290" s="430"/>
      <c r="AA290" s="430"/>
      <c r="AB290" s="430"/>
      <c r="AC290" s="430"/>
      <c r="AD290" s="430"/>
      <c r="AE290" s="430"/>
      <c r="AF290" s="430"/>
      <c r="AG290" s="430"/>
      <c r="AH290" s="430"/>
      <c r="AI290" s="430"/>
      <c r="AJ290" s="430"/>
      <c r="AK290" s="430"/>
      <c r="AL290" s="430"/>
      <c r="AM290" s="430"/>
      <c r="AN290" s="430"/>
      <c r="AO290" s="430"/>
      <c r="AP290" s="430"/>
      <c r="AQ290" s="430"/>
      <c r="AR290" s="430"/>
      <c r="AS290" s="430"/>
      <c r="AT290" s="430"/>
      <c r="AU290" s="430"/>
      <c r="AV290" s="430"/>
      <c r="AW290" s="430"/>
      <c r="AX290" s="430"/>
      <c r="AY290" s="430"/>
      <c r="AZ290" s="431"/>
      <c r="BA290" s="482">
        <v>0</v>
      </c>
      <c r="BB290" s="483"/>
      <c r="BC290" s="483"/>
      <c r="BD290" s="483"/>
      <c r="BE290" s="483"/>
      <c r="BF290" s="483"/>
      <c r="BG290" s="483"/>
      <c r="BH290" s="483"/>
      <c r="BI290" s="483"/>
      <c r="BJ290" s="483"/>
      <c r="BK290" s="483"/>
      <c r="BL290" s="483"/>
      <c r="BM290" s="483"/>
      <c r="BN290" s="483"/>
      <c r="BO290" s="483"/>
      <c r="BP290" s="483"/>
      <c r="BQ290" s="483"/>
      <c r="BR290" s="483"/>
      <c r="BS290" s="483"/>
      <c r="BT290" s="484"/>
      <c r="BU290" s="482" t="s">
        <v>299</v>
      </c>
      <c r="BV290" s="483"/>
      <c r="BW290" s="483"/>
      <c r="BX290" s="483"/>
      <c r="BY290" s="483"/>
      <c r="BZ290" s="483"/>
      <c r="CA290" s="483"/>
      <c r="CB290" s="483"/>
      <c r="CC290" s="483"/>
      <c r="CD290" s="483"/>
      <c r="CE290" s="483"/>
      <c r="CF290" s="483"/>
      <c r="CG290" s="483"/>
      <c r="CH290" s="483"/>
      <c r="CI290" s="483"/>
      <c r="CJ290" s="483"/>
      <c r="CK290" s="483"/>
      <c r="CL290" s="483"/>
      <c r="CM290" s="483"/>
      <c r="CN290" s="484"/>
      <c r="CO290" s="482"/>
      <c r="CP290" s="483"/>
      <c r="CQ290" s="483"/>
      <c r="CR290" s="483"/>
      <c r="CS290" s="483"/>
      <c r="CT290" s="483"/>
      <c r="CU290" s="483"/>
      <c r="CV290" s="483"/>
      <c r="CW290" s="483"/>
      <c r="CX290" s="483"/>
      <c r="CY290" s="483"/>
      <c r="CZ290" s="483"/>
      <c r="DA290" s="483"/>
      <c r="DB290" s="483"/>
      <c r="DC290" s="483"/>
      <c r="DD290" s="484"/>
    </row>
    <row r="291" spans="1:108" ht="12.75">
      <c r="A291" s="117"/>
      <c r="B291" s="117"/>
      <c r="C291" s="117"/>
      <c r="D291" s="117"/>
      <c r="E291" s="117"/>
      <c r="F291" s="117"/>
      <c r="G291" s="118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1"/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</row>
    <row r="292" spans="1:108" ht="12.75">
      <c r="A292" s="83" t="s">
        <v>122</v>
      </c>
      <c r="B292" s="84"/>
      <c r="C292" s="84"/>
      <c r="D292" s="84"/>
      <c r="E292" s="84"/>
      <c r="F292" s="84"/>
      <c r="G292" s="85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</row>
    <row r="293" spans="1:108" ht="12.75">
      <c r="A293" s="122"/>
      <c r="B293" s="122"/>
      <c r="C293" s="122"/>
      <c r="D293" s="122"/>
      <c r="E293" s="122"/>
      <c r="F293" s="122"/>
      <c r="G293" s="123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</row>
    <row r="294" spans="1:108" ht="41.45" customHeight="1">
      <c r="A294" s="499" t="s">
        <v>105</v>
      </c>
      <c r="B294" s="500"/>
      <c r="C294" s="500"/>
      <c r="D294" s="500"/>
      <c r="E294" s="500"/>
      <c r="F294" s="501"/>
      <c r="G294" s="127"/>
      <c r="H294" s="453" t="s">
        <v>0</v>
      </c>
      <c r="I294" s="453"/>
      <c r="J294" s="453"/>
      <c r="K294" s="453"/>
      <c r="L294" s="453"/>
      <c r="M294" s="453"/>
      <c r="N294" s="453"/>
      <c r="O294" s="453"/>
      <c r="P294" s="453"/>
      <c r="Q294" s="453"/>
      <c r="R294" s="453"/>
      <c r="S294" s="453"/>
      <c r="T294" s="453"/>
      <c r="U294" s="453"/>
      <c r="V294" s="453"/>
      <c r="W294" s="453"/>
      <c r="X294" s="453"/>
      <c r="Y294" s="453"/>
      <c r="Z294" s="453"/>
      <c r="AA294" s="453"/>
      <c r="AB294" s="453"/>
      <c r="AC294" s="453"/>
      <c r="AD294" s="453"/>
      <c r="AE294" s="453"/>
      <c r="AF294" s="453"/>
      <c r="AG294" s="453"/>
      <c r="AH294" s="453"/>
      <c r="AI294" s="453"/>
      <c r="AJ294" s="453"/>
      <c r="AK294" s="453"/>
      <c r="AL294" s="453"/>
      <c r="AM294" s="453"/>
      <c r="AN294" s="453"/>
      <c r="AO294" s="453"/>
      <c r="AP294" s="453"/>
      <c r="AQ294" s="453"/>
      <c r="AR294" s="453"/>
      <c r="AS294" s="453"/>
      <c r="AT294" s="453"/>
      <c r="AU294" s="453"/>
      <c r="AV294" s="453"/>
      <c r="AW294" s="453"/>
      <c r="AX294" s="453"/>
      <c r="AY294" s="453"/>
      <c r="AZ294" s="454"/>
      <c r="BA294" s="452" t="s">
        <v>111</v>
      </c>
      <c r="BB294" s="453"/>
      <c r="BC294" s="453"/>
      <c r="BD294" s="453"/>
      <c r="BE294" s="453"/>
      <c r="BF294" s="453"/>
      <c r="BG294" s="453"/>
      <c r="BH294" s="453"/>
      <c r="BI294" s="453"/>
      <c r="BJ294" s="453"/>
      <c r="BK294" s="453"/>
      <c r="BL294" s="453"/>
      <c r="BM294" s="453"/>
      <c r="BN294" s="453"/>
      <c r="BO294" s="453"/>
      <c r="BP294" s="453"/>
      <c r="BQ294" s="453"/>
      <c r="BR294" s="453"/>
      <c r="BS294" s="453"/>
      <c r="BT294" s="454"/>
      <c r="BU294" s="452" t="s">
        <v>112</v>
      </c>
      <c r="BV294" s="453"/>
      <c r="BW294" s="453"/>
      <c r="BX294" s="453"/>
      <c r="BY294" s="453"/>
      <c r="BZ294" s="453"/>
      <c r="CA294" s="453"/>
      <c r="CB294" s="453"/>
      <c r="CC294" s="453"/>
      <c r="CD294" s="453"/>
      <c r="CE294" s="453"/>
      <c r="CF294" s="453"/>
      <c r="CG294" s="453"/>
      <c r="CH294" s="453"/>
      <c r="CI294" s="453"/>
      <c r="CJ294" s="453"/>
      <c r="CK294" s="453"/>
      <c r="CL294" s="453"/>
      <c r="CM294" s="453"/>
      <c r="CN294" s="454"/>
      <c r="CO294" s="452" t="s">
        <v>201</v>
      </c>
      <c r="CP294" s="453"/>
      <c r="CQ294" s="453"/>
      <c r="CR294" s="453"/>
      <c r="CS294" s="453"/>
      <c r="CT294" s="453"/>
      <c r="CU294" s="453"/>
      <c r="CV294" s="453"/>
      <c r="CW294" s="453"/>
      <c r="CX294" s="453"/>
      <c r="CY294" s="453"/>
      <c r="CZ294" s="453"/>
      <c r="DA294" s="453"/>
      <c r="DB294" s="453"/>
      <c r="DC294" s="453"/>
      <c r="DD294" s="454"/>
    </row>
    <row r="295" spans="1:108" ht="127.15" customHeight="1">
      <c r="A295" s="337" t="s">
        <v>33</v>
      </c>
      <c r="B295" s="338"/>
      <c r="C295" s="338"/>
      <c r="D295" s="338"/>
      <c r="E295" s="338"/>
      <c r="F295" s="339"/>
      <c r="G295" s="127"/>
      <c r="H295" s="430" t="s">
        <v>113</v>
      </c>
      <c r="I295" s="430"/>
      <c r="J295" s="430"/>
      <c r="K295" s="430"/>
      <c r="L295" s="430"/>
      <c r="M295" s="430"/>
      <c r="N295" s="430"/>
      <c r="O295" s="430"/>
      <c r="P295" s="430"/>
      <c r="Q295" s="430"/>
      <c r="R295" s="430"/>
      <c r="S295" s="430"/>
      <c r="T295" s="430"/>
      <c r="U295" s="430"/>
      <c r="V295" s="430"/>
      <c r="W295" s="430"/>
      <c r="X295" s="430"/>
      <c r="Y295" s="430"/>
      <c r="Z295" s="430"/>
      <c r="AA295" s="430"/>
      <c r="AB295" s="430"/>
      <c r="AC295" s="430"/>
      <c r="AD295" s="430"/>
      <c r="AE295" s="430"/>
      <c r="AF295" s="430"/>
      <c r="AG295" s="430"/>
      <c r="AH295" s="430"/>
      <c r="AI295" s="430"/>
      <c r="AJ295" s="430"/>
      <c r="AK295" s="430"/>
      <c r="AL295" s="430"/>
      <c r="AM295" s="430"/>
      <c r="AN295" s="430"/>
      <c r="AO295" s="430"/>
      <c r="AP295" s="430"/>
      <c r="AQ295" s="430"/>
      <c r="AR295" s="430"/>
      <c r="AS295" s="430"/>
      <c r="AT295" s="430"/>
      <c r="AU295" s="430"/>
      <c r="AV295" s="430"/>
      <c r="AW295" s="430"/>
      <c r="AX295" s="430"/>
      <c r="AY295" s="430"/>
      <c r="AZ295" s="431"/>
      <c r="BA295" s="443" t="s">
        <v>684</v>
      </c>
      <c r="BB295" s="444"/>
      <c r="BC295" s="444"/>
      <c r="BD295" s="444"/>
      <c r="BE295" s="444"/>
      <c r="BF295" s="444"/>
      <c r="BG295" s="444"/>
      <c r="BH295" s="444"/>
      <c r="BI295" s="444"/>
      <c r="BJ295" s="444"/>
      <c r="BK295" s="444"/>
      <c r="BL295" s="444"/>
      <c r="BM295" s="444"/>
      <c r="BN295" s="444"/>
      <c r="BO295" s="444"/>
      <c r="BP295" s="444"/>
      <c r="BQ295" s="444"/>
      <c r="BR295" s="444"/>
      <c r="BS295" s="444"/>
      <c r="BT295" s="445"/>
      <c r="BU295" s="443" t="s">
        <v>800</v>
      </c>
      <c r="BV295" s="444"/>
      <c r="BW295" s="444"/>
      <c r="BX295" s="444"/>
      <c r="BY295" s="444"/>
      <c r="BZ295" s="444"/>
      <c r="CA295" s="444"/>
      <c r="CB295" s="444"/>
      <c r="CC295" s="444"/>
      <c r="CD295" s="444"/>
      <c r="CE295" s="444"/>
      <c r="CF295" s="444"/>
      <c r="CG295" s="444"/>
      <c r="CH295" s="444"/>
      <c r="CI295" s="444"/>
      <c r="CJ295" s="444"/>
      <c r="CK295" s="444"/>
      <c r="CL295" s="444"/>
      <c r="CM295" s="444"/>
      <c r="CN295" s="445"/>
      <c r="CO295" s="532" t="s">
        <v>802</v>
      </c>
      <c r="CP295" s="533"/>
      <c r="CQ295" s="533"/>
      <c r="CR295" s="533"/>
      <c r="CS295" s="533"/>
      <c r="CT295" s="533"/>
      <c r="CU295" s="533"/>
      <c r="CV295" s="533"/>
      <c r="CW295" s="533"/>
      <c r="CX295" s="533"/>
      <c r="CY295" s="533"/>
      <c r="CZ295" s="533"/>
      <c r="DA295" s="533"/>
      <c r="DB295" s="533"/>
      <c r="DC295" s="533"/>
      <c r="DD295" s="534"/>
    </row>
    <row r="296" spans="1:108" ht="29.45" customHeight="1">
      <c r="A296" s="337" t="s">
        <v>34</v>
      </c>
      <c r="B296" s="338"/>
      <c r="C296" s="338"/>
      <c r="D296" s="338"/>
      <c r="E296" s="338"/>
      <c r="F296" s="339"/>
      <c r="G296" s="127"/>
      <c r="H296" s="430" t="s">
        <v>608</v>
      </c>
      <c r="I296" s="430"/>
      <c r="J296" s="430"/>
      <c r="K296" s="430"/>
      <c r="L296" s="430"/>
      <c r="M296" s="430"/>
      <c r="N296" s="430"/>
      <c r="O296" s="430"/>
      <c r="P296" s="430"/>
      <c r="Q296" s="430"/>
      <c r="R296" s="430"/>
      <c r="S296" s="430"/>
      <c r="T296" s="430"/>
      <c r="U296" s="430"/>
      <c r="V296" s="430"/>
      <c r="W296" s="430"/>
      <c r="X296" s="430"/>
      <c r="Y296" s="430"/>
      <c r="Z296" s="430"/>
      <c r="AA296" s="430"/>
      <c r="AB296" s="430"/>
      <c r="AC296" s="430"/>
      <c r="AD296" s="430"/>
      <c r="AE296" s="430"/>
      <c r="AF296" s="430"/>
      <c r="AG296" s="430"/>
      <c r="AH296" s="430"/>
      <c r="AI296" s="430"/>
      <c r="AJ296" s="430"/>
      <c r="AK296" s="430"/>
      <c r="AL296" s="430"/>
      <c r="AM296" s="430"/>
      <c r="AN296" s="430"/>
      <c r="AO296" s="430"/>
      <c r="AP296" s="430"/>
      <c r="AQ296" s="430"/>
      <c r="AR296" s="430"/>
      <c r="AS296" s="430"/>
      <c r="AT296" s="430"/>
      <c r="AU296" s="430"/>
      <c r="AV296" s="430"/>
      <c r="AW296" s="430"/>
      <c r="AX296" s="430"/>
      <c r="AY296" s="430"/>
      <c r="AZ296" s="431"/>
      <c r="BA296" s="443" t="s">
        <v>685</v>
      </c>
      <c r="BB296" s="444"/>
      <c r="BC296" s="444"/>
      <c r="BD296" s="444"/>
      <c r="BE296" s="444"/>
      <c r="BF296" s="444"/>
      <c r="BG296" s="444"/>
      <c r="BH296" s="444"/>
      <c r="BI296" s="444"/>
      <c r="BJ296" s="444"/>
      <c r="BK296" s="444"/>
      <c r="BL296" s="444"/>
      <c r="BM296" s="444"/>
      <c r="BN296" s="444"/>
      <c r="BO296" s="444"/>
      <c r="BP296" s="444"/>
      <c r="BQ296" s="444"/>
      <c r="BR296" s="444"/>
      <c r="BS296" s="444"/>
      <c r="BT296" s="445"/>
      <c r="BU296" s="443" t="s">
        <v>799</v>
      </c>
      <c r="BV296" s="444"/>
      <c r="BW296" s="444"/>
      <c r="BX296" s="444"/>
      <c r="BY296" s="444"/>
      <c r="BZ296" s="444"/>
      <c r="CA296" s="444"/>
      <c r="CB296" s="444"/>
      <c r="CC296" s="444"/>
      <c r="CD296" s="444"/>
      <c r="CE296" s="444"/>
      <c r="CF296" s="444"/>
      <c r="CG296" s="444"/>
      <c r="CH296" s="444"/>
      <c r="CI296" s="444"/>
      <c r="CJ296" s="444"/>
      <c r="CK296" s="444"/>
      <c r="CL296" s="444"/>
      <c r="CM296" s="444"/>
      <c r="CN296" s="445"/>
      <c r="CO296" s="535" t="s">
        <v>801</v>
      </c>
      <c r="CP296" s="536"/>
      <c r="CQ296" s="536"/>
      <c r="CR296" s="536"/>
      <c r="CS296" s="536"/>
      <c r="CT296" s="536"/>
      <c r="CU296" s="536"/>
      <c r="CV296" s="536"/>
      <c r="CW296" s="536"/>
      <c r="CX296" s="536"/>
      <c r="CY296" s="536"/>
      <c r="CZ296" s="536"/>
      <c r="DA296" s="536"/>
      <c r="DB296" s="536"/>
      <c r="DC296" s="536"/>
      <c r="DD296" s="537"/>
    </row>
    <row r="298" spans="1:108" ht="12.75">
      <c r="A298" s="83" t="s">
        <v>125</v>
      </c>
      <c r="B298" s="84"/>
      <c r="C298" s="84"/>
      <c r="D298" s="84"/>
      <c r="E298" s="84"/>
      <c r="F298" s="84"/>
      <c r="G298" s="85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  <c r="DD298" s="88"/>
    </row>
    <row r="299" spans="1:108" ht="12.75">
      <c r="A299" s="122"/>
      <c r="B299" s="122"/>
      <c r="C299" s="122"/>
      <c r="D299" s="122"/>
      <c r="E299" s="122"/>
      <c r="F299" s="122"/>
      <c r="G299" s="123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</row>
    <row r="300" spans="1:108" ht="57.6" customHeight="1">
      <c r="A300" s="128" t="s">
        <v>105</v>
      </c>
      <c r="B300" s="452" t="s">
        <v>0</v>
      </c>
      <c r="C300" s="453"/>
      <c r="D300" s="453"/>
      <c r="E300" s="453"/>
      <c r="F300" s="453"/>
      <c r="G300" s="453"/>
      <c r="H300" s="453"/>
      <c r="I300" s="453"/>
      <c r="J300" s="453"/>
      <c r="K300" s="453"/>
      <c r="L300" s="453"/>
      <c r="M300" s="453"/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  <c r="X300" s="453"/>
      <c r="Y300" s="453"/>
      <c r="Z300" s="453"/>
      <c r="AA300" s="453"/>
      <c r="AB300" s="453"/>
      <c r="AC300" s="453"/>
      <c r="AD300" s="453"/>
      <c r="AE300" s="453"/>
      <c r="AF300" s="453"/>
      <c r="AG300" s="453"/>
      <c r="AH300" s="453"/>
      <c r="AI300" s="453"/>
      <c r="AJ300" s="453"/>
      <c r="AK300" s="453"/>
      <c r="AL300" s="453"/>
      <c r="AM300" s="453"/>
      <c r="AN300" s="453"/>
      <c r="AO300" s="453"/>
      <c r="AP300" s="453"/>
      <c r="AQ300" s="453"/>
      <c r="AR300" s="453"/>
      <c r="AS300" s="453"/>
      <c r="AT300" s="453"/>
      <c r="AU300" s="453"/>
      <c r="AV300" s="453"/>
      <c r="AW300" s="453"/>
      <c r="AX300" s="453"/>
      <c r="AY300" s="453"/>
      <c r="AZ300" s="454"/>
      <c r="BA300" s="452" t="s">
        <v>111</v>
      </c>
      <c r="BB300" s="453"/>
      <c r="BC300" s="453"/>
      <c r="BD300" s="453"/>
      <c r="BE300" s="453"/>
      <c r="BF300" s="453"/>
      <c r="BG300" s="453"/>
      <c r="BH300" s="453"/>
      <c r="BI300" s="453"/>
      <c r="BJ300" s="453"/>
      <c r="BK300" s="453"/>
      <c r="BL300" s="453"/>
      <c r="BM300" s="453"/>
      <c r="BN300" s="453"/>
      <c r="BO300" s="453"/>
      <c r="BP300" s="453"/>
      <c r="BQ300" s="453"/>
      <c r="BR300" s="453"/>
      <c r="BS300" s="453"/>
      <c r="BT300" s="454"/>
      <c r="BU300" s="452" t="s">
        <v>112</v>
      </c>
      <c r="BV300" s="453"/>
      <c r="BW300" s="453"/>
      <c r="BX300" s="453"/>
      <c r="BY300" s="453"/>
      <c r="BZ300" s="453"/>
      <c r="CA300" s="453"/>
      <c r="CB300" s="453"/>
      <c r="CC300" s="453"/>
      <c r="CD300" s="453"/>
      <c r="CE300" s="453"/>
      <c r="CF300" s="453"/>
      <c r="CG300" s="453"/>
      <c r="CH300" s="453"/>
      <c r="CI300" s="453"/>
      <c r="CJ300" s="453"/>
      <c r="CK300" s="453"/>
      <c r="CL300" s="453"/>
      <c r="CM300" s="453"/>
      <c r="CN300" s="454"/>
      <c r="CO300" s="452" t="s">
        <v>71</v>
      </c>
      <c r="CP300" s="453"/>
      <c r="CQ300" s="453"/>
      <c r="CR300" s="453"/>
      <c r="CS300" s="453"/>
      <c r="CT300" s="453"/>
      <c r="CU300" s="453"/>
      <c r="CV300" s="453"/>
      <c r="CW300" s="453"/>
      <c r="CX300" s="453"/>
      <c r="CY300" s="453"/>
      <c r="CZ300" s="453"/>
      <c r="DA300" s="453"/>
      <c r="DB300" s="453"/>
      <c r="DC300" s="453"/>
      <c r="DD300" s="454"/>
    </row>
    <row r="301" spans="1:108" ht="12.75">
      <c r="A301" s="61" t="s">
        <v>33</v>
      </c>
      <c r="B301" s="455" t="s">
        <v>91</v>
      </c>
      <c r="C301" s="456"/>
      <c r="D301" s="456"/>
      <c r="E301" s="456"/>
      <c r="F301" s="456"/>
      <c r="G301" s="456"/>
      <c r="H301" s="456"/>
      <c r="I301" s="456"/>
      <c r="J301" s="456"/>
      <c r="K301" s="456"/>
      <c r="L301" s="456"/>
      <c r="M301" s="456"/>
      <c r="N301" s="456"/>
      <c r="O301" s="456"/>
      <c r="P301" s="456"/>
      <c r="Q301" s="456"/>
      <c r="R301" s="456"/>
      <c r="S301" s="456"/>
      <c r="T301" s="456"/>
      <c r="U301" s="456"/>
      <c r="V301" s="456"/>
      <c r="W301" s="456"/>
      <c r="X301" s="456"/>
      <c r="Y301" s="456"/>
      <c r="Z301" s="456"/>
      <c r="AA301" s="456"/>
      <c r="AB301" s="456"/>
      <c r="AC301" s="456"/>
      <c r="AD301" s="456"/>
      <c r="AE301" s="456"/>
      <c r="AF301" s="456"/>
      <c r="AG301" s="456"/>
      <c r="AH301" s="456"/>
      <c r="AI301" s="456"/>
      <c r="AJ301" s="456"/>
      <c r="AK301" s="456"/>
      <c r="AL301" s="456"/>
      <c r="AM301" s="456"/>
      <c r="AN301" s="456"/>
      <c r="AO301" s="456"/>
      <c r="AP301" s="456"/>
      <c r="AQ301" s="456"/>
      <c r="AR301" s="456"/>
      <c r="AS301" s="456"/>
      <c r="AT301" s="456"/>
      <c r="AU301" s="456"/>
      <c r="AV301" s="456"/>
      <c r="AW301" s="456"/>
      <c r="AX301" s="456"/>
      <c r="AY301" s="456"/>
      <c r="AZ301" s="457"/>
      <c r="BA301" s="470">
        <v>0</v>
      </c>
      <c r="BB301" s="471"/>
      <c r="BC301" s="471"/>
      <c r="BD301" s="471"/>
      <c r="BE301" s="471"/>
      <c r="BF301" s="471"/>
      <c r="BG301" s="471"/>
      <c r="BH301" s="471"/>
      <c r="BI301" s="471"/>
      <c r="BJ301" s="471"/>
      <c r="BK301" s="471"/>
      <c r="BL301" s="471"/>
      <c r="BM301" s="471"/>
      <c r="BN301" s="471"/>
      <c r="BO301" s="471"/>
      <c r="BP301" s="471"/>
      <c r="BQ301" s="471"/>
      <c r="BR301" s="471"/>
      <c r="BS301" s="471"/>
      <c r="BT301" s="472"/>
      <c r="BU301" s="470">
        <v>0</v>
      </c>
      <c r="BV301" s="471"/>
      <c r="BW301" s="471"/>
      <c r="BX301" s="471"/>
      <c r="BY301" s="471"/>
      <c r="BZ301" s="471"/>
      <c r="CA301" s="471"/>
      <c r="CB301" s="471"/>
      <c r="CC301" s="471"/>
      <c r="CD301" s="471"/>
      <c r="CE301" s="471"/>
      <c r="CF301" s="471"/>
      <c r="CG301" s="471"/>
      <c r="CH301" s="471"/>
      <c r="CI301" s="471"/>
      <c r="CJ301" s="471"/>
      <c r="CK301" s="471"/>
      <c r="CL301" s="471"/>
      <c r="CM301" s="471"/>
      <c r="CN301" s="472"/>
      <c r="CO301" s="493">
        <v>0</v>
      </c>
      <c r="CP301" s="494"/>
      <c r="CQ301" s="494"/>
      <c r="CR301" s="494"/>
      <c r="CS301" s="494"/>
      <c r="CT301" s="494"/>
      <c r="CU301" s="494"/>
      <c r="CV301" s="494"/>
      <c r="CW301" s="494"/>
      <c r="CX301" s="494"/>
      <c r="CY301" s="494"/>
      <c r="CZ301" s="494"/>
      <c r="DA301" s="494"/>
      <c r="DB301" s="494"/>
      <c r="DC301" s="494"/>
      <c r="DD301" s="495"/>
    </row>
    <row r="302" spans="1:108" ht="28.9" customHeight="1">
      <c r="A302" s="61" t="s">
        <v>34</v>
      </c>
      <c r="B302" s="455" t="s">
        <v>92</v>
      </c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  <c r="M302" s="456"/>
      <c r="N302" s="456"/>
      <c r="O302" s="456"/>
      <c r="P302" s="456"/>
      <c r="Q302" s="456"/>
      <c r="R302" s="456"/>
      <c r="S302" s="456"/>
      <c r="T302" s="456"/>
      <c r="U302" s="456"/>
      <c r="V302" s="456"/>
      <c r="W302" s="456"/>
      <c r="X302" s="456"/>
      <c r="Y302" s="456"/>
      <c r="Z302" s="456"/>
      <c r="AA302" s="456"/>
      <c r="AB302" s="456"/>
      <c r="AC302" s="456"/>
      <c r="AD302" s="456"/>
      <c r="AE302" s="456"/>
      <c r="AF302" s="456"/>
      <c r="AG302" s="456"/>
      <c r="AH302" s="456"/>
      <c r="AI302" s="456"/>
      <c r="AJ302" s="456"/>
      <c r="AK302" s="456"/>
      <c r="AL302" s="456"/>
      <c r="AM302" s="456"/>
      <c r="AN302" s="456"/>
      <c r="AO302" s="456"/>
      <c r="AP302" s="456"/>
      <c r="AQ302" s="456"/>
      <c r="AR302" s="456"/>
      <c r="AS302" s="456"/>
      <c r="AT302" s="456"/>
      <c r="AU302" s="456"/>
      <c r="AV302" s="456"/>
      <c r="AW302" s="456"/>
      <c r="AX302" s="456"/>
      <c r="AY302" s="456"/>
      <c r="AZ302" s="457"/>
      <c r="BA302" s="517" t="s">
        <v>686</v>
      </c>
      <c r="BB302" s="518"/>
      <c r="BC302" s="518"/>
      <c r="BD302" s="518"/>
      <c r="BE302" s="518"/>
      <c r="BF302" s="518"/>
      <c r="BG302" s="518"/>
      <c r="BH302" s="518"/>
      <c r="BI302" s="518"/>
      <c r="BJ302" s="518"/>
      <c r="BK302" s="518"/>
      <c r="BL302" s="518"/>
      <c r="BM302" s="518"/>
      <c r="BN302" s="518"/>
      <c r="BO302" s="518"/>
      <c r="BP302" s="518"/>
      <c r="BQ302" s="518"/>
      <c r="BR302" s="518"/>
      <c r="BS302" s="518"/>
      <c r="BT302" s="519"/>
      <c r="BU302" s="520" t="s">
        <v>805</v>
      </c>
      <c r="BV302" s="521"/>
      <c r="BW302" s="521"/>
      <c r="BX302" s="521"/>
      <c r="BY302" s="521"/>
      <c r="BZ302" s="521"/>
      <c r="CA302" s="521"/>
      <c r="CB302" s="521"/>
      <c r="CC302" s="521"/>
      <c r="CD302" s="521"/>
      <c r="CE302" s="521"/>
      <c r="CF302" s="521"/>
      <c r="CG302" s="521"/>
      <c r="CH302" s="521"/>
      <c r="CI302" s="521"/>
      <c r="CJ302" s="521"/>
      <c r="CK302" s="521"/>
      <c r="CL302" s="521"/>
      <c r="CM302" s="521"/>
      <c r="CN302" s="522"/>
      <c r="CO302" s="485">
        <v>9.62</v>
      </c>
      <c r="CP302" s="486"/>
      <c r="CQ302" s="486"/>
      <c r="CR302" s="486"/>
      <c r="CS302" s="486"/>
      <c r="CT302" s="486"/>
      <c r="CU302" s="486"/>
      <c r="CV302" s="486"/>
      <c r="CW302" s="486"/>
      <c r="CX302" s="486"/>
      <c r="CY302" s="486"/>
      <c r="CZ302" s="486"/>
      <c r="DA302" s="486"/>
      <c r="DB302" s="486"/>
      <c r="DC302" s="486"/>
      <c r="DD302" s="487"/>
    </row>
    <row r="303" spans="1:108" ht="28.9" customHeight="1">
      <c r="A303" s="61" t="s">
        <v>39</v>
      </c>
      <c r="B303" s="455" t="s">
        <v>93</v>
      </c>
      <c r="C303" s="456"/>
      <c r="D303" s="456"/>
      <c r="E303" s="456"/>
      <c r="F303" s="456"/>
      <c r="G303" s="456"/>
      <c r="H303" s="456"/>
      <c r="I303" s="456"/>
      <c r="J303" s="456"/>
      <c r="K303" s="456"/>
      <c r="L303" s="456"/>
      <c r="M303" s="456"/>
      <c r="N303" s="456"/>
      <c r="O303" s="456"/>
      <c r="P303" s="456"/>
      <c r="Q303" s="456"/>
      <c r="R303" s="456"/>
      <c r="S303" s="456"/>
      <c r="T303" s="456"/>
      <c r="U303" s="456"/>
      <c r="V303" s="456"/>
      <c r="W303" s="456"/>
      <c r="X303" s="456"/>
      <c r="Y303" s="456"/>
      <c r="Z303" s="456"/>
      <c r="AA303" s="456"/>
      <c r="AB303" s="456"/>
      <c r="AC303" s="456"/>
      <c r="AD303" s="456"/>
      <c r="AE303" s="456"/>
      <c r="AF303" s="456"/>
      <c r="AG303" s="456"/>
      <c r="AH303" s="456"/>
      <c r="AI303" s="456"/>
      <c r="AJ303" s="456"/>
      <c r="AK303" s="456"/>
      <c r="AL303" s="456"/>
      <c r="AM303" s="456"/>
      <c r="AN303" s="456"/>
      <c r="AO303" s="456"/>
      <c r="AP303" s="456"/>
      <c r="AQ303" s="456"/>
      <c r="AR303" s="456"/>
      <c r="AS303" s="456"/>
      <c r="AT303" s="456"/>
      <c r="AU303" s="456"/>
      <c r="AV303" s="456"/>
      <c r="AW303" s="456"/>
      <c r="AX303" s="456"/>
      <c r="AY303" s="456"/>
      <c r="AZ303" s="457"/>
      <c r="BA303" s="502" t="s">
        <v>759</v>
      </c>
      <c r="BB303" s="503"/>
      <c r="BC303" s="503"/>
      <c r="BD303" s="503"/>
      <c r="BE303" s="503"/>
      <c r="BF303" s="503"/>
      <c r="BG303" s="503"/>
      <c r="BH303" s="503"/>
      <c r="BI303" s="503"/>
      <c r="BJ303" s="503"/>
      <c r="BK303" s="503"/>
      <c r="BL303" s="503"/>
      <c r="BM303" s="503"/>
      <c r="BN303" s="503"/>
      <c r="BO303" s="503"/>
      <c r="BP303" s="503"/>
      <c r="BQ303" s="503"/>
      <c r="BR303" s="503"/>
      <c r="BS303" s="503"/>
      <c r="BT303" s="504"/>
      <c r="BU303" s="496" t="s">
        <v>804</v>
      </c>
      <c r="BV303" s="497"/>
      <c r="BW303" s="497"/>
      <c r="BX303" s="497"/>
      <c r="BY303" s="497"/>
      <c r="BZ303" s="497"/>
      <c r="CA303" s="497"/>
      <c r="CB303" s="497"/>
      <c r="CC303" s="497"/>
      <c r="CD303" s="497"/>
      <c r="CE303" s="497"/>
      <c r="CF303" s="497"/>
      <c r="CG303" s="497"/>
      <c r="CH303" s="497"/>
      <c r="CI303" s="497"/>
      <c r="CJ303" s="497"/>
      <c r="CK303" s="497"/>
      <c r="CL303" s="497"/>
      <c r="CM303" s="497"/>
      <c r="CN303" s="498"/>
      <c r="CO303" s="485">
        <v>6.92</v>
      </c>
      <c r="CP303" s="486"/>
      <c r="CQ303" s="486"/>
      <c r="CR303" s="486"/>
      <c r="CS303" s="486"/>
      <c r="CT303" s="486"/>
      <c r="CU303" s="486"/>
      <c r="CV303" s="486"/>
      <c r="CW303" s="486"/>
      <c r="CX303" s="486"/>
      <c r="CY303" s="486"/>
      <c r="CZ303" s="486"/>
      <c r="DA303" s="486"/>
      <c r="DB303" s="486"/>
      <c r="DC303" s="486"/>
      <c r="DD303" s="487"/>
    </row>
    <row r="304" spans="1:108" ht="28.9" customHeight="1">
      <c r="A304" s="61" t="s">
        <v>40</v>
      </c>
      <c r="B304" s="455" t="s">
        <v>94</v>
      </c>
      <c r="C304" s="456"/>
      <c r="D304" s="456"/>
      <c r="E304" s="456"/>
      <c r="F304" s="456"/>
      <c r="G304" s="456"/>
      <c r="H304" s="456"/>
      <c r="I304" s="456"/>
      <c r="J304" s="456"/>
      <c r="K304" s="456"/>
      <c r="L304" s="456"/>
      <c r="M304" s="456"/>
      <c r="N304" s="456"/>
      <c r="O304" s="456"/>
      <c r="P304" s="456"/>
      <c r="Q304" s="456"/>
      <c r="R304" s="456"/>
      <c r="S304" s="456"/>
      <c r="T304" s="456"/>
      <c r="U304" s="456"/>
      <c r="V304" s="456"/>
      <c r="W304" s="456"/>
      <c r="X304" s="456"/>
      <c r="Y304" s="456"/>
      <c r="Z304" s="456"/>
      <c r="AA304" s="456"/>
      <c r="AB304" s="456"/>
      <c r="AC304" s="456"/>
      <c r="AD304" s="456"/>
      <c r="AE304" s="456"/>
      <c r="AF304" s="456"/>
      <c r="AG304" s="456"/>
      <c r="AH304" s="456"/>
      <c r="AI304" s="456"/>
      <c r="AJ304" s="456"/>
      <c r="AK304" s="456"/>
      <c r="AL304" s="456"/>
      <c r="AM304" s="456"/>
      <c r="AN304" s="456"/>
      <c r="AO304" s="456"/>
      <c r="AP304" s="456"/>
      <c r="AQ304" s="456"/>
      <c r="AR304" s="456"/>
      <c r="AS304" s="456"/>
      <c r="AT304" s="456"/>
      <c r="AU304" s="456"/>
      <c r="AV304" s="456"/>
      <c r="AW304" s="456"/>
      <c r="AX304" s="456"/>
      <c r="AY304" s="456"/>
      <c r="AZ304" s="457"/>
      <c r="BA304" s="502" t="s">
        <v>687</v>
      </c>
      <c r="BB304" s="503"/>
      <c r="BC304" s="503"/>
      <c r="BD304" s="503"/>
      <c r="BE304" s="503"/>
      <c r="BF304" s="503"/>
      <c r="BG304" s="503"/>
      <c r="BH304" s="503"/>
      <c r="BI304" s="503"/>
      <c r="BJ304" s="503"/>
      <c r="BK304" s="503"/>
      <c r="BL304" s="503"/>
      <c r="BM304" s="503"/>
      <c r="BN304" s="503"/>
      <c r="BO304" s="503"/>
      <c r="BP304" s="503"/>
      <c r="BQ304" s="503"/>
      <c r="BR304" s="503"/>
      <c r="BS304" s="503"/>
      <c r="BT304" s="504"/>
      <c r="BU304" s="496" t="s">
        <v>803</v>
      </c>
      <c r="BV304" s="497"/>
      <c r="BW304" s="497"/>
      <c r="BX304" s="497"/>
      <c r="BY304" s="497"/>
      <c r="BZ304" s="497"/>
      <c r="CA304" s="497"/>
      <c r="CB304" s="497"/>
      <c r="CC304" s="497"/>
      <c r="CD304" s="497"/>
      <c r="CE304" s="497"/>
      <c r="CF304" s="497"/>
      <c r="CG304" s="497"/>
      <c r="CH304" s="497"/>
      <c r="CI304" s="497"/>
      <c r="CJ304" s="497"/>
      <c r="CK304" s="497"/>
      <c r="CL304" s="497"/>
      <c r="CM304" s="497"/>
      <c r="CN304" s="498"/>
      <c r="CO304" s="485">
        <v>42.18</v>
      </c>
      <c r="CP304" s="486"/>
      <c r="CQ304" s="486"/>
      <c r="CR304" s="486"/>
      <c r="CS304" s="486"/>
      <c r="CT304" s="486"/>
      <c r="CU304" s="486"/>
      <c r="CV304" s="486"/>
      <c r="CW304" s="486"/>
      <c r="CX304" s="486"/>
      <c r="CY304" s="486"/>
      <c r="CZ304" s="486"/>
      <c r="DA304" s="486"/>
      <c r="DB304" s="486"/>
      <c r="DC304" s="486"/>
      <c r="DD304" s="487"/>
    </row>
    <row r="305" spans="1:108" ht="30.6" customHeight="1">
      <c r="A305" s="61" t="s">
        <v>78</v>
      </c>
      <c r="B305" s="449" t="s">
        <v>95</v>
      </c>
      <c r="C305" s="450"/>
      <c r="D305" s="450"/>
      <c r="E305" s="450"/>
      <c r="F305" s="450"/>
      <c r="G305" s="450"/>
      <c r="H305" s="450"/>
      <c r="I305" s="450"/>
      <c r="J305" s="450"/>
      <c r="K305" s="450"/>
      <c r="L305" s="450"/>
      <c r="M305" s="450"/>
      <c r="N305" s="450"/>
      <c r="O305" s="450"/>
      <c r="P305" s="450"/>
      <c r="Q305" s="450"/>
      <c r="R305" s="450"/>
      <c r="S305" s="450"/>
      <c r="T305" s="450"/>
      <c r="U305" s="450"/>
      <c r="V305" s="450"/>
      <c r="W305" s="450"/>
      <c r="X305" s="450"/>
      <c r="Y305" s="450"/>
      <c r="Z305" s="450"/>
      <c r="AA305" s="450"/>
      <c r="AB305" s="450"/>
      <c r="AC305" s="450"/>
      <c r="AD305" s="450"/>
      <c r="AE305" s="450"/>
      <c r="AF305" s="450"/>
      <c r="AG305" s="450"/>
      <c r="AH305" s="450"/>
      <c r="AI305" s="450"/>
      <c r="AJ305" s="450"/>
      <c r="AK305" s="450"/>
      <c r="AL305" s="450"/>
      <c r="AM305" s="450"/>
      <c r="AN305" s="450"/>
      <c r="AO305" s="450"/>
      <c r="AP305" s="450"/>
      <c r="AQ305" s="450"/>
      <c r="AR305" s="450"/>
      <c r="AS305" s="450"/>
      <c r="AT305" s="450"/>
      <c r="AU305" s="450"/>
      <c r="AV305" s="450"/>
      <c r="AW305" s="450"/>
      <c r="AX305" s="450"/>
      <c r="AY305" s="450"/>
      <c r="AZ305" s="451"/>
      <c r="BA305" s="470" t="s">
        <v>12</v>
      </c>
      <c r="BB305" s="471"/>
      <c r="BC305" s="471"/>
      <c r="BD305" s="471"/>
      <c r="BE305" s="471"/>
      <c r="BF305" s="471"/>
      <c r="BG305" s="471"/>
      <c r="BH305" s="471"/>
      <c r="BI305" s="471"/>
      <c r="BJ305" s="471"/>
      <c r="BK305" s="471"/>
      <c r="BL305" s="471"/>
      <c r="BM305" s="471"/>
      <c r="BN305" s="471"/>
      <c r="BO305" s="471"/>
      <c r="BP305" s="471"/>
      <c r="BQ305" s="471"/>
      <c r="BR305" s="471"/>
      <c r="BS305" s="471"/>
      <c r="BT305" s="472"/>
      <c r="BU305" s="470" t="s">
        <v>12</v>
      </c>
      <c r="BV305" s="471"/>
      <c r="BW305" s="471"/>
      <c r="BX305" s="471"/>
      <c r="BY305" s="471"/>
      <c r="BZ305" s="471"/>
      <c r="CA305" s="471"/>
      <c r="CB305" s="471"/>
      <c r="CC305" s="471"/>
      <c r="CD305" s="471"/>
      <c r="CE305" s="471"/>
      <c r="CF305" s="471"/>
      <c r="CG305" s="471"/>
      <c r="CH305" s="471"/>
      <c r="CI305" s="471"/>
      <c r="CJ305" s="471"/>
      <c r="CK305" s="471"/>
      <c r="CL305" s="471"/>
      <c r="CM305" s="471"/>
      <c r="CN305" s="472"/>
      <c r="CO305" s="493" t="s">
        <v>12</v>
      </c>
      <c r="CP305" s="494"/>
      <c r="CQ305" s="494"/>
      <c r="CR305" s="494"/>
      <c r="CS305" s="494"/>
      <c r="CT305" s="494"/>
      <c r="CU305" s="494"/>
      <c r="CV305" s="494"/>
      <c r="CW305" s="494"/>
      <c r="CX305" s="494"/>
      <c r="CY305" s="494"/>
      <c r="CZ305" s="494"/>
      <c r="DA305" s="494"/>
      <c r="DB305" s="494"/>
      <c r="DC305" s="494"/>
      <c r="DD305" s="495"/>
    </row>
    <row r="307" spans="1:108" ht="12.75">
      <c r="A307" s="129" t="s">
        <v>202</v>
      </c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29"/>
      <c r="CU307" s="129"/>
      <c r="CV307" s="129"/>
      <c r="CW307" s="129"/>
      <c r="CX307" s="129"/>
      <c r="CY307" s="129"/>
      <c r="CZ307" s="129"/>
      <c r="DA307" s="129"/>
      <c r="DB307" s="90"/>
      <c r="DC307" s="90"/>
      <c r="DD307" s="90"/>
    </row>
    <row r="309" spans="1:108" ht="13.9" customHeight="1">
      <c r="A309" s="473" t="s">
        <v>43</v>
      </c>
      <c r="B309" s="474"/>
      <c r="C309" s="474"/>
      <c r="D309" s="474"/>
      <c r="E309" s="474"/>
      <c r="F309" s="474"/>
      <c r="G309" s="474"/>
      <c r="H309" s="474"/>
      <c r="I309" s="474"/>
      <c r="J309" s="474"/>
      <c r="K309" s="474"/>
      <c r="L309" s="474"/>
      <c r="M309" s="474"/>
      <c r="N309" s="474"/>
      <c r="O309" s="474"/>
      <c r="P309" s="474"/>
      <c r="Q309" s="474"/>
      <c r="R309" s="474"/>
      <c r="S309" s="474"/>
      <c r="T309" s="474"/>
      <c r="U309" s="474"/>
      <c r="V309" s="474"/>
      <c r="W309" s="474"/>
      <c r="X309" s="475"/>
      <c r="Y309" s="473" t="s">
        <v>204</v>
      </c>
      <c r="Z309" s="474"/>
      <c r="AA309" s="474"/>
      <c r="AB309" s="474"/>
      <c r="AC309" s="474"/>
      <c r="AD309" s="474"/>
      <c r="AE309" s="474"/>
      <c r="AF309" s="474"/>
      <c r="AG309" s="474"/>
      <c r="AH309" s="474"/>
      <c r="AI309" s="474"/>
      <c r="AJ309" s="474"/>
      <c r="AK309" s="474"/>
      <c r="AL309" s="475"/>
      <c r="AM309" s="452" t="s">
        <v>9</v>
      </c>
      <c r="AN309" s="453"/>
      <c r="AO309" s="453"/>
      <c r="AP309" s="453"/>
      <c r="AQ309" s="453"/>
      <c r="AR309" s="453"/>
      <c r="AS309" s="453"/>
      <c r="AT309" s="453"/>
      <c r="AU309" s="453"/>
      <c r="AV309" s="453"/>
      <c r="AW309" s="453"/>
      <c r="AX309" s="453"/>
      <c r="AY309" s="453"/>
      <c r="AZ309" s="453"/>
      <c r="BA309" s="453"/>
      <c r="BB309" s="453"/>
      <c r="BC309" s="453"/>
      <c r="BD309" s="453"/>
      <c r="BE309" s="453"/>
      <c r="BF309" s="453"/>
      <c r="BG309" s="453"/>
      <c r="BH309" s="453"/>
      <c r="BI309" s="453"/>
      <c r="BJ309" s="453"/>
      <c r="BK309" s="453"/>
      <c r="BL309" s="453"/>
      <c r="BM309" s="453"/>
      <c r="BN309" s="453"/>
      <c r="BO309" s="453"/>
      <c r="BP309" s="453"/>
      <c r="BQ309" s="453"/>
      <c r="BR309" s="453"/>
      <c r="BS309" s="453"/>
      <c r="BT309" s="453"/>
      <c r="BU309" s="454"/>
      <c r="BV309" s="452" t="s">
        <v>44</v>
      </c>
      <c r="BW309" s="453"/>
      <c r="BX309" s="453"/>
      <c r="BY309" s="453"/>
      <c r="BZ309" s="453"/>
      <c r="CA309" s="453"/>
      <c r="CB309" s="453"/>
      <c r="CC309" s="453"/>
      <c r="CD309" s="453"/>
      <c r="CE309" s="453"/>
      <c r="CF309" s="453"/>
      <c r="CG309" s="453"/>
      <c r="CH309" s="453"/>
      <c r="CI309" s="453"/>
      <c r="CJ309" s="453"/>
      <c r="CK309" s="453"/>
      <c r="CL309" s="453"/>
      <c r="CM309" s="453"/>
      <c r="CN309" s="453"/>
      <c r="CO309" s="453"/>
      <c r="CP309" s="453"/>
      <c r="CQ309" s="453"/>
      <c r="CR309" s="453"/>
      <c r="CS309" s="453"/>
      <c r="CT309" s="453"/>
      <c r="CU309" s="453"/>
      <c r="CV309" s="453"/>
      <c r="CW309" s="453"/>
      <c r="CX309" s="453"/>
      <c r="CY309" s="453"/>
      <c r="CZ309" s="453"/>
      <c r="DA309" s="453"/>
      <c r="DB309" s="453"/>
      <c r="DC309" s="453"/>
      <c r="DD309" s="454"/>
    </row>
    <row r="310" spans="1:108" ht="12" customHeight="1">
      <c r="A310" s="476"/>
      <c r="B310" s="477"/>
      <c r="C310" s="477"/>
      <c r="D310" s="477"/>
      <c r="E310" s="477"/>
      <c r="F310" s="477"/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77"/>
      <c r="R310" s="477"/>
      <c r="S310" s="477"/>
      <c r="T310" s="477"/>
      <c r="U310" s="477"/>
      <c r="V310" s="477"/>
      <c r="W310" s="477"/>
      <c r="X310" s="478"/>
      <c r="Y310" s="476"/>
      <c r="Z310" s="477"/>
      <c r="AA310" s="477"/>
      <c r="AB310" s="477"/>
      <c r="AC310" s="477"/>
      <c r="AD310" s="477"/>
      <c r="AE310" s="477"/>
      <c r="AF310" s="477"/>
      <c r="AG310" s="477"/>
      <c r="AH310" s="477"/>
      <c r="AI310" s="477"/>
      <c r="AJ310" s="477"/>
      <c r="AK310" s="477"/>
      <c r="AL310" s="478"/>
      <c r="AM310" s="473" t="s">
        <v>11</v>
      </c>
      <c r="AN310" s="474"/>
      <c r="AO310" s="474"/>
      <c r="AP310" s="474"/>
      <c r="AQ310" s="474"/>
      <c r="AR310" s="474"/>
      <c r="AS310" s="474"/>
      <c r="AT310" s="474"/>
      <c r="AU310" s="474"/>
      <c r="AV310" s="475"/>
      <c r="AW310" s="404" t="s">
        <v>2</v>
      </c>
      <c r="AX310" s="405"/>
      <c r="AY310" s="405"/>
      <c r="AZ310" s="405"/>
      <c r="BA310" s="405"/>
      <c r="BB310" s="405"/>
      <c r="BC310" s="405"/>
      <c r="BD310" s="405"/>
      <c r="BE310" s="405"/>
      <c r="BF310" s="405"/>
      <c r="BG310" s="405"/>
      <c r="BH310" s="405"/>
      <c r="BI310" s="405"/>
      <c r="BJ310" s="405"/>
      <c r="BK310" s="405"/>
      <c r="BL310" s="405"/>
      <c r="BM310" s="405"/>
      <c r="BN310" s="405"/>
      <c r="BO310" s="405"/>
      <c r="BP310" s="405"/>
      <c r="BQ310" s="405"/>
      <c r="BR310" s="405"/>
      <c r="BS310" s="405"/>
      <c r="BT310" s="405"/>
      <c r="BU310" s="406"/>
      <c r="BV310" s="473" t="s">
        <v>11</v>
      </c>
      <c r="BW310" s="474"/>
      <c r="BX310" s="474"/>
      <c r="BY310" s="474"/>
      <c r="BZ310" s="474"/>
      <c r="CA310" s="474"/>
      <c r="CB310" s="474"/>
      <c r="CC310" s="474"/>
      <c r="CD310" s="474"/>
      <c r="CE310" s="475"/>
      <c r="CF310" s="404" t="s">
        <v>2</v>
      </c>
      <c r="CG310" s="405"/>
      <c r="CH310" s="405"/>
      <c r="CI310" s="405"/>
      <c r="CJ310" s="405"/>
      <c r="CK310" s="405"/>
      <c r="CL310" s="405"/>
      <c r="CM310" s="405"/>
      <c r="CN310" s="405"/>
      <c r="CO310" s="405"/>
      <c r="CP310" s="405"/>
      <c r="CQ310" s="405"/>
      <c r="CR310" s="405"/>
      <c r="CS310" s="405"/>
      <c r="CT310" s="405"/>
      <c r="CU310" s="405"/>
      <c r="CV310" s="405"/>
      <c r="CW310" s="405"/>
      <c r="CX310" s="405"/>
      <c r="CY310" s="405"/>
      <c r="CZ310" s="405"/>
      <c r="DA310" s="405"/>
      <c r="DB310" s="405"/>
      <c r="DC310" s="405"/>
      <c r="DD310" s="406"/>
    </row>
    <row r="311" spans="1:108" ht="41.45" customHeight="1">
      <c r="A311" s="479"/>
      <c r="B311" s="480"/>
      <c r="C311" s="480"/>
      <c r="D311" s="480"/>
      <c r="E311" s="480"/>
      <c r="F311" s="480"/>
      <c r="G311" s="480"/>
      <c r="H311" s="480"/>
      <c r="I311" s="480"/>
      <c r="J311" s="480"/>
      <c r="K311" s="480"/>
      <c r="L311" s="480"/>
      <c r="M311" s="480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1"/>
      <c r="Y311" s="479"/>
      <c r="Z311" s="480"/>
      <c r="AA311" s="480"/>
      <c r="AB311" s="480"/>
      <c r="AC311" s="480"/>
      <c r="AD311" s="480"/>
      <c r="AE311" s="480"/>
      <c r="AF311" s="480"/>
      <c r="AG311" s="480"/>
      <c r="AH311" s="480"/>
      <c r="AI311" s="480"/>
      <c r="AJ311" s="480"/>
      <c r="AK311" s="480"/>
      <c r="AL311" s="481"/>
      <c r="AM311" s="479"/>
      <c r="AN311" s="480"/>
      <c r="AO311" s="480"/>
      <c r="AP311" s="480"/>
      <c r="AQ311" s="480"/>
      <c r="AR311" s="480"/>
      <c r="AS311" s="480"/>
      <c r="AT311" s="480"/>
      <c r="AU311" s="480"/>
      <c r="AV311" s="481"/>
      <c r="AW311" s="488" t="s">
        <v>79</v>
      </c>
      <c r="AX311" s="489"/>
      <c r="AY311" s="489"/>
      <c r="AZ311" s="489"/>
      <c r="BA311" s="489"/>
      <c r="BB311" s="489"/>
      <c r="BC311" s="489"/>
      <c r="BD311" s="489"/>
      <c r="BE311" s="489"/>
      <c r="BF311" s="489"/>
      <c r="BG311" s="489"/>
      <c r="BH311" s="489"/>
      <c r="BI311" s="490"/>
      <c r="BJ311" s="488" t="s">
        <v>80</v>
      </c>
      <c r="BK311" s="489"/>
      <c r="BL311" s="489"/>
      <c r="BM311" s="489"/>
      <c r="BN311" s="489"/>
      <c r="BO311" s="489"/>
      <c r="BP311" s="489"/>
      <c r="BQ311" s="489"/>
      <c r="BR311" s="489"/>
      <c r="BS311" s="489"/>
      <c r="BT311" s="489"/>
      <c r="BU311" s="490"/>
      <c r="BV311" s="479"/>
      <c r="BW311" s="480"/>
      <c r="BX311" s="480"/>
      <c r="BY311" s="480"/>
      <c r="BZ311" s="480"/>
      <c r="CA311" s="480"/>
      <c r="CB311" s="480"/>
      <c r="CC311" s="480"/>
      <c r="CD311" s="480"/>
      <c r="CE311" s="481"/>
      <c r="CF311" s="529" t="s">
        <v>79</v>
      </c>
      <c r="CG311" s="530"/>
      <c r="CH311" s="530"/>
      <c r="CI311" s="530"/>
      <c r="CJ311" s="530"/>
      <c r="CK311" s="530"/>
      <c r="CL311" s="530"/>
      <c r="CM311" s="530"/>
      <c r="CN311" s="530"/>
      <c r="CO311" s="530"/>
      <c r="CP311" s="530"/>
      <c r="CQ311" s="530"/>
      <c r="CR311" s="531"/>
      <c r="CS311" s="529" t="s">
        <v>80</v>
      </c>
      <c r="CT311" s="530"/>
      <c r="CU311" s="530"/>
      <c r="CV311" s="530"/>
      <c r="CW311" s="530"/>
      <c r="CX311" s="530"/>
      <c r="CY311" s="530"/>
      <c r="CZ311" s="530"/>
      <c r="DA311" s="530"/>
      <c r="DB311" s="530"/>
      <c r="DC311" s="530"/>
      <c r="DD311" s="531"/>
    </row>
    <row r="312" spans="1:108" ht="39" customHeight="1">
      <c r="A312" s="68"/>
      <c r="B312" s="399" t="s">
        <v>45</v>
      </c>
      <c r="C312" s="399"/>
      <c r="D312" s="399"/>
      <c r="E312" s="399"/>
      <c r="F312" s="399"/>
      <c r="G312" s="399"/>
      <c r="H312" s="399"/>
      <c r="I312" s="399"/>
      <c r="J312" s="399"/>
      <c r="K312" s="399"/>
      <c r="L312" s="399"/>
      <c r="M312" s="399"/>
      <c r="N312" s="399"/>
      <c r="O312" s="399"/>
      <c r="P312" s="399"/>
      <c r="Q312" s="399"/>
      <c r="R312" s="399"/>
      <c r="S312" s="399"/>
      <c r="T312" s="399"/>
      <c r="U312" s="399"/>
      <c r="V312" s="399"/>
      <c r="W312" s="399"/>
      <c r="X312" s="400"/>
      <c r="Y312" s="511" t="s">
        <v>12</v>
      </c>
      <c r="Z312" s="512"/>
      <c r="AA312" s="512"/>
      <c r="AB312" s="512"/>
      <c r="AC312" s="512"/>
      <c r="AD312" s="512"/>
      <c r="AE312" s="512"/>
      <c r="AF312" s="512"/>
      <c r="AG312" s="512"/>
      <c r="AH312" s="512"/>
      <c r="AI312" s="512"/>
      <c r="AJ312" s="512"/>
      <c r="AK312" s="512"/>
      <c r="AL312" s="513"/>
      <c r="AM312" s="401">
        <f>AW312</f>
        <v>99259.63</v>
      </c>
      <c r="AN312" s="402"/>
      <c r="AO312" s="402"/>
      <c r="AP312" s="402"/>
      <c r="AQ312" s="402"/>
      <c r="AR312" s="402"/>
      <c r="AS312" s="402"/>
      <c r="AT312" s="402"/>
      <c r="AU312" s="402"/>
      <c r="AV312" s="403"/>
      <c r="AW312" s="401">
        <v>99259.63</v>
      </c>
      <c r="AX312" s="402"/>
      <c r="AY312" s="402"/>
      <c r="AZ312" s="402"/>
      <c r="BA312" s="402"/>
      <c r="BB312" s="402"/>
      <c r="BC312" s="402"/>
      <c r="BD312" s="402"/>
      <c r="BE312" s="402"/>
      <c r="BF312" s="402"/>
      <c r="BG312" s="402"/>
      <c r="BH312" s="402"/>
      <c r="BI312" s="403"/>
      <c r="BJ312" s="435">
        <v>0</v>
      </c>
      <c r="BK312" s="436"/>
      <c r="BL312" s="436"/>
      <c r="BM312" s="436"/>
      <c r="BN312" s="436"/>
      <c r="BO312" s="436"/>
      <c r="BP312" s="436"/>
      <c r="BQ312" s="436"/>
      <c r="BR312" s="436"/>
      <c r="BS312" s="436"/>
      <c r="BT312" s="436"/>
      <c r="BU312" s="437"/>
      <c r="BV312" s="401">
        <f>CF312</f>
        <v>99259.63</v>
      </c>
      <c r="BW312" s="402"/>
      <c r="BX312" s="402"/>
      <c r="BY312" s="402"/>
      <c r="BZ312" s="402"/>
      <c r="CA312" s="402"/>
      <c r="CB312" s="402"/>
      <c r="CC312" s="402"/>
      <c r="CD312" s="402"/>
      <c r="CE312" s="403"/>
      <c r="CF312" s="401">
        <v>99259.63</v>
      </c>
      <c r="CG312" s="402"/>
      <c r="CH312" s="402"/>
      <c r="CI312" s="402"/>
      <c r="CJ312" s="402"/>
      <c r="CK312" s="402"/>
      <c r="CL312" s="402"/>
      <c r="CM312" s="402"/>
      <c r="CN312" s="402"/>
      <c r="CO312" s="402"/>
      <c r="CP312" s="402"/>
      <c r="CQ312" s="402"/>
      <c r="CR312" s="403"/>
      <c r="CS312" s="435">
        <v>0</v>
      </c>
      <c r="CT312" s="436"/>
      <c r="CU312" s="436"/>
      <c r="CV312" s="436"/>
      <c r="CW312" s="436"/>
      <c r="CX312" s="436"/>
      <c r="CY312" s="436"/>
      <c r="CZ312" s="436"/>
      <c r="DA312" s="436"/>
      <c r="DB312" s="436"/>
      <c r="DC312" s="436"/>
      <c r="DD312" s="437"/>
    </row>
    <row r="313" spans="1:108" ht="13.9" customHeight="1">
      <c r="A313" s="69"/>
      <c r="B313" s="399" t="s">
        <v>46</v>
      </c>
      <c r="C313" s="399"/>
      <c r="D313" s="399"/>
      <c r="E313" s="399"/>
      <c r="F313" s="399"/>
      <c r="G313" s="399"/>
      <c r="H313" s="399"/>
      <c r="I313" s="399"/>
      <c r="J313" s="399"/>
      <c r="K313" s="399"/>
      <c r="L313" s="399"/>
      <c r="M313" s="399"/>
      <c r="N313" s="399"/>
      <c r="O313" s="399"/>
      <c r="P313" s="399"/>
      <c r="Q313" s="399"/>
      <c r="R313" s="399"/>
      <c r="S313" s="399"/>
      <c r="T313" s="399"/>
      <c r="U313" s="399"/>
      <c r="V313" s="399"/>
      <c r="W313" s="399"/>
      <c r="X313" s="400"/>
      <c r="Y313" s="526"/>
      <c r="Z313" s="527"/>
      <c r="AA313" s="527"/>
      <c r="AB313" s="527"/>
      <c r="AC313" s="527"/>
      <c r="AD313" s="527"/>
      <c r="AE313" s="527"/>
      <c r="AF313" s="527"/>
      <c r="AG313" s="527"/>
      <c r="AH313" s="527"/>
      <c r="AI313" s="527"/>
      <c r="AJ313" s="527"/>
      <c r="AK313" s="527"/>
      <c r="AL313" s="528"/>
      <c r="AM313" s="523">
        <f>AW313</f>
        <v>160966741.45000002</v>
      </c>
      <c r="AN313" s="524"/>
      <c r="AO313" s="524"/>
      <c r="AP313" s="524"/>
      <c r="AQ313" s="524"/>
      <c r="AR313" s="524"/>
      <c r="AS313" s="524"/>
      <c r="AT313" s="524"/>
      <c r="AU313" s="524"/>
      <c r="AV313" s="525"/>
      <c r="AW313" s="523">
        <f>AW315+AW316+AW317+AW319+AW320+AW318</f>
        <v>160966741.45000002</v>
      </c>
      <c r="AX313" s="524"/>
      <c r="AY313" s="524"/>
      <c r="AZ313" s="524"/>
      <c r="BA313" s="524"/>
      <c r="BB313" s="524"/>
      <c r="BC313" s="524"/>
      <c r="BD313" s="524"/>
      <c r="BE313" s="524"/>
      <c r="BF313" s="524"/>
      <c r="BG313" s="524"/>
      <c r="BH313" s="524"/>
      <c r="BI313" s="525"/>
      <c r="BJ313" s="523">
        <v>0</v>
      </c>
      <c r="BK313" s="524"/>
      <c r="BL313" s="524"/>
      <c r="BM313" s="524"/>
      <c r="BN313" s="524"/>
      <c r="BO313" s="524"/>
      <c r="BP313" s="524"/>
      <c r="BQ313" s="524"/>
      <c r="BR313" s="524"/>
      <c r="BS313" s="524"/>
      <c r="BT313" s="524"/>
      <c r="BU313" s="525"/>
      <c r="BV313" s="523">
        <f>CF313</f>
        <v>160966741.45000002</v>
      </c>
      <c r="BW313" s="524"/>
      <c r="BX313" s="524"/>
      <c r="BY313" s="524"/>
      <c r="BZ313" s="524"/>
      <c r="CA313" s="524"/>
      <c r="CB313" s="524"/>
      <c r="CC313" s="524"/>
      <c r="CD313" s="524"/>
      <c r="CE313" s="525"/>
      <c r="CF313" s="523">
        <f>CF315+CF316+CF317+CF319+CF320+CF318</f>
        <v>160966741.45000002</v>
      </c>
      <c r="CG313" s="524"/>
      <c r="CH313" s="524"/>
      <c r="CI313" s="524"/>
      <c r="CJ313" s="524"/>
      <c r="CK313" s="524"/>
      <c r="CL313" s="524"/>
      <c r="CM313" s="524"/>
      <c r="CN313" s="524"/>
      <c r="CO313" s="524"/>
      <c r="CP313" s="524"/>
      <c r="CQ313" s="524"/>
      <c r="CR313" s="525"/>
      <c r="CS313" s="523">
        <v>0</v>
      </c>
      <c r="CT313" s="524"/>
      <c r="CU313" s="524"/>
      <c r="CV313" s="524"/>
      <c r="CW313" s="524"/>
      <c r="CX313" s="524"/>
      <c r="CY313" s="524"/>
      <c r="CZ313" s="524"/>
      <c r="DA313" s="524"/>
      <c r="DB313" s="524"/>
      <c r="DC313" s="524"/>
      <c r="DD313" s="525"/>
    </row>
    <row r="314" spans="1:108" ht="13.9" customHeight="1">
      <c r="A314" s="68"/>
      <c r="B314" s="397" t="s">
        <v>2</v>
      </c>
      <c r="C314" s="397"/>
      <c r="D314" s="397"/>
      <c r="E314" s="397"/>
      <c r="F314" s="397"/>
      <c r="G314" s="397"/>
      <c r="H314" s="397"/>
      <c r="I314" s="397"/>
      <c r="J314" s="397"/>
      <c r="K314" s="397"/>
      <c r="L314" s="397"/>
      <c r="M314" s="397"/>
      <c r="N314" s="397"/>
      <c r="O314" s="397"/>
      <c r="P314" s="397"/>
      <c r="Q314" s="397"/>
      <c r="R314" s="397"/>
      <c r="S314" s="397"/>
      <c r="T314" s="397"/>
      <c r="U314" s="397"/>
      <c r="V314" s="397"/>
      <c r="W314" s="397"/>
      <c r="X314" s="397"/>
      <c r="Y314" s="397"/>
      <c r="Z314" s="397"/>
      <c r="AA314" s="397"/>
      <c r="AB314" s="397"/>
      <c r="AC314" s="397"/>
      <c r="AD314" s="397"/>
      <c r="AE314" s="397"/>
      <c r="AF314" s="397"/>
      <c r="AG314" s="397"/>
      <c r="AH314" s="397"/>
      <c r="AI314" s="397"/>
      <c r="AJ314" s="397"/>
      <c r="AK314" s="397"/>
      <c r="AL314" s="397"/>
      <c r="AM314" s="397"/>
      <c r="AN314" s="397"/>
      <c r="AO314" s="397"/>
      <c r="AP314" s="397"/>
      <c r="AQ314" s="397"/>
      <c r="AR314" s="397"/>
      <c r="AS314" s="397"/>
      <c r="AT314" s="397"/>
      <c r="AU314" s="397"/>
      <c r="AV314" s="397"/>
      <c r="AW314" s="397"/>
      <c r="AX314" s="397"/>
      <c r="AY314" s="397"/>
      <c r="AZ314" s="397"/>
      <c r="BA314" s="397"/>
      <c r="BB314" s="397"/>
      <c r="BC314" s="397"/>
      <c r="BD314" s="397"/>
      <c r="BE314" s="397"/>
      <c r="BF314" s="397"/>
      <c r="BG314" s="397"/>
      <c r="BH314" s="397"/>
      <c r="BI314" s="397"/>
      <c r="BJ314" s="397"/>
      <c r="BK314" s="397"/>
      <c r="BL314" s="397"/>
      <c r="BM314" s="397"/>
      <c r="BN314" s="397"/>
      <c r="BO314" s="397"/>
      <c r="BP314" s="397"/>
      <c r="BQ314" s="397"/>
      <c r="BR314" s="397"/>
      <c r="BS314" s="397"/>
      <c r="BT314" s="397"/>
      <c r="BU314" s="397"/>
      <c r="BV314" s="397"/>
      <c r="BW314" s="397"/>
      <c r="BX314" s="397"/>
      <c r="BY314" s="397"/>
      <c r="BZ314" s="397"/>
      <c r="CA314" s="397"/>
      <c r="CB314" s="397"/>
      <c r="CC314" s="397"/>
      <c r="CD314" s="397"/>
      <c r="CE314" s="397"/>
      <c r="CF314" s="397"/>
      <c r="CG314" s="397"/>
      <c r="CH314" s="397"/>
      <c r="CI314" s="397"/>
      <c r="CJ314" s="397"/>
      <c r="CK314" s="397"/>
      <c r="CL314" s="397"/>
      <c r="CM314" s="397"/>
      <c r="CN314" s="397"/>
      <c r="CO314" s="397"/>
      <c r="CP314" s="397"/>
      <c r="CQ314" s="397"/>
      <c r="CR314" s="397"/>
      <c r="CS314" s="397"/>
      <c r="CT314" s="397"/>
      <c r="CU314" s="397"/>
      <c r="CV314" s="397"/>
      <c r="CW314" s="397"/>
      <c r="CX314" s="397"/>
      <c r="CY314" s="397"/>
      <c r="CZ314" s="397"/>
      <c r="DA314" s="397"/>
      <c r="DB314" s="397"/>
      <c r="DC314" s="397"/>
      <c r="DD314" s="398"/>
    </row>
    <row r="315" spans="1:108" ht="32.45" customHeight="1">
      <c r="A315" s="68"/>
      <c r="B315" s="397" t="s">
        <v>47</v>
      </c>
      <c r="C315" s="397"/>
      <c r="D315" s="397"/>
      <c r="E315" s="397"/>
      <c r="F315" s="397"/>
      <c r="G315" s="397"/>
      <c r="H315" s="397"/>
      <c r="I315" s="397"/>
      <c r="J315" s="397"/>
      <c r="K315" s="397"/>
      <c r="L315" s="397"/>
      <c r="M315" s="397"/>
      <c r="N315" s="397"/>
      <c r="O315" s="397"/>
      <c r="P315" s="397"/>
      <c r="Q315" s="397"/>
      <c r="R315" s="397"/>
      <c r="S315" s="397"/>
      <c r="T315" s="397"/>
      <c r="U315" s="397"/>
      <c r="V315" s="397"/>
      <c r="W315" s="397"/>
      <c r="X315" s="398"/>
      <c r="Y315" s="381" t="s">
        <v>48</v>
      </c>
      <c r="Z315" s="382"/>
      <c r="AA315" s="382"/>
      <c r="AB315" s="382"/>
      <c r="AC315" s="382"/>
      <c r="AD315" s="382"/>
      <c r="AE315" s="382"/>
      <c r="AF315" s="382"/>
      <c r="AG315" s="382"/>
      <c r="AH315" s="382"/>
      <c r="AI315" s="382"/>
      <c r="AJ315" s="382"/>
      <c r="AK315" s="382"/>
      <c r="AL315" s="383"/>
      <c r="AM315" s="384">
        <f aca="true" t="shared" si="3" ref="AM315:AM320">AW315</f>
        <v>135054239.75</v>
      </c>
      <c r="AN315" s="385"/>
      <c r="AO315" s="385"/>
      <c r="AP315" s="385"/>
      <c r="AQ315" s="385"/>
      <c r="AR315" s="385"/>
      <c r="AS315" s="385"/>
      <c r="AT315" s="385"/>
      <c r="AU315" s="385"/>
      <c r="AV315" s="386"/>
      <c r="AW315" s="384">
        <v>135054239.75</v>
      </c>
      <c r="AX315" s="385"/>
      <c r="AY315" s="385"/>
      <c r="AZ315" s="385"/>
      <c r="BA315" s="385"/>
      <c r="BB315" s="385"/>
      <c r="BC315" s="385"/>
      <c r="BD315" s="385"/>
      <c r="BE315" s="385"/>
      <c r="BF315" s="385"/>
      <c r="BG315" s="385"/>
      <c r="BH315" s="385"/>
      <c r="BI315" s="386"/>
      <c r="BJ315" s="378">
        <v>0</v>
      </c>
      <c r="BK315" s="379"/>
      <c r="BL315" s="379"/>
      <c r="BM315" s="379"/>
      <c r="BN315" s="379"/>
      <c r="BO315" s="379"/>
      <c r="BP315" s="379"/>
      <c r="BQ315" s="379"/>
      <c r="BR315" s="379"/>
      <c r="BS315" s="379"/>
      <c r="BT315" s="379"/>
      <c r="BU315" s="380"/>
      <c r="BV315" s="384">
        <f>AM315</f>
        <v>135054239.75</v>
      </c>
      <c r="BW315" s="385"/>
      <c r="BX315" s="385"/>
      <c r="BY315" s="385"/>
      <c r="BZ315" s="385"/>
      <c r="CA315" s="385"/>
      <c r="CB315" s="385"/>
      <c r="CC315" s="385"/>
      <c r="CD315" s="385"/>
      <c r="CE315" s="386"/>
      <c r="CF315" s="384">
        <f>AW315</f>
        <v>135054239.75</v>
      </c>
      <c r="CG315" s="385"/>
      <c r="CH315" s="385"/>
      <c r="CI315" s="385"/>
      <c r="CJ315" s="385"/>
      <c r="CK315" s="385"/>
      <c r="CL315" s="385"/>
      <c r="CM315" s="385"/>
      <c r="CN315" s="385"/>
      <c r="CO315" s="385"/>
      <c r="CP315" s="385"/>
      <c r="CQ315" s="385"/>
      <c r="CR315" s="386"/>
      <c r="CS315" s="378">
        <v>0</v>
      </c>
      <c r="CT315" s="379"/>
      <c r="CU315" s="379"/>
      <c r="CV315" s="379"/>
      <c r="CW315" s="379"/>
      <c r="CX315" s="379"/>
      <c r="CY315" s="379"/>
      <c r="CZ315" s="379"/>
      <c r="DA315" s="379"/>
      <c r="DB315" s="379"/>
      <c r="DC315" s="379"/>
      <c r="DD315" s="380"/>
    </row>
    <row r="316" spans="1:108" ht="34.15" customHeight="1">
      <c r="A316" s="68"/>
      <c r="B316" s="397" t="s">
        <v>49</v>
      </c>
      <c r="C316" s="397"/>
      <c r="D316" s="397"/>
      <c r="E316" s="397"/>
      <c r="F316" s="397"/>
      <c r="G316" s="397"/>
      <c r="H316" s="397"/>
      <c r="I316" s="397"/>
      <c r="J316" s="397"/>
      <c r="K316" s="397"/>
      <c r="L316" s="397"/>
      <c r="M316" s="397"/>
      <c r="N316" s="397"/>
      <c r="O316" s="397"/>
      <c r="P316" s="397"/>
      <c r="Q316" s="397"/>
      <c r="R316" s="397"/>
      <c r="S316" s="397"/>
      <c r="T316" s="397"/>
      <c r="U316" s="397"/>
      <c r="V316" s="397"/>
      <c r="W316" s="397"/>
      <c r="X316" s="398"/>
      <c r="Y316" s="411" t="s">
        <v>48</v>
      </c>
      <c r="Z316" s="412"/>
      <c r="AA316" s="412"/>
      <c r="AB316" s="412"/>
      <c r="AC316" s="412"/>
      <c r="AD316" s="412"/>
      <c r="AE316" s="412"/>
      <c r="AF316" s="412"/>
      <c r="AG316" s="412"/>
      <c r="AH316" s="412"/>
      <c r="AI316" s="412"/>
      <c r="AJ316" s="412"/>
      <c r="AK316" s="412"/>
      <c r="AL316" s="413"/>
      <c r="AM316" s="384">
        <f t="shared" si="3"/>
        <v>12369531.67</v>
      </c>
      <c r="AN316" s="385"/>
      <c r="AO316" s="385"/>
      <c r="AP316" s="385"/>
      <c r="AQ316" s="385"/>
      <c r="AR316" s="385"/>
      <c r="AS316" s="385"/>
      <c r="AT316" s="385"/>
      <c r="AU316" s="385"/>
      <c r="AV316" s="386"/>
      <c r="AW316" s="384">
        <v>12369531.67</v>
      </c>
      <c r="AX316" s="385"/>
      <c r="AY316" s="385"/>
      <c r="AZ316" s="385"/>
      <c r="BA316" s="385"/>
      <c r="BB316" s="385"/>
      <c r="BC316" s="385"/>
      <c r="BD316" s="385"/>
      <c r="BE316" s="385"/>
      <c r="BF316" s="385"/>
      <c r="BG316" s="385"/>
      <c r="BH316" s="385"/>
      <c r="BI316" s="386"/>
      <c r="BJ316" s="378">
        <v>0</v>
      </c>
      <c r="BK316" s="379"/>
      <c r="BL316" s="379"/>
      <c r="BM316" s="379"/>
      <c r="BN316" s="379"/>
      <c r="BO316" s="379"/>
      <c r="BP316" s="379"/>
      <c r="BQ316" s="379"/>
      <c r="BR316" s="379"/>
      <c r="BS316" s="379"/>
      <c r="BT316" s="379"/>
      <c r="BU316" s="380"/>
      <c r="BV316" s="384">
        <f>AW316</f>
        <v>12369531.67</v>
      </c>
      <c r="BW316" s="385"/>
      <c r="BX316" s="385"/>
      <c r="BY316" s="385"/>
      <c r="BZ316" s="385"/>
      <c r="CA316" s="385"/>
      <c r="CB316" s="385"/>
      <c r="CC316" s="385"/>
      <c r="CD316" s="385"/>
      <c r="CE316" s="386"/>
      <c r="CF316" s="384">
        <f>AM316</f>
        <v>12369531.67</v>
      </c>
      <c r="CG316" s="385"/>
      <c r="CH316" s="385"/>
      <c r="CI316" s="385"/>
      <c r="CJ316" s="385"/>
      <c r="CK316" s="385"/>
      <c r="CL316" s="385"/>
      <c r="CM316" s="385"/>
      <c r="CN316" s="385"/>
      <c r="CO316" s="385"/>
      <c r="CP316" s="385"/>
      <c r="CQ316" s="385"/>
      <c r="CR316" s="386"/>
      <c r="CS316" s="378">
        <v>0</v>
      </c>
      <c r="CT316" s="379"/>
      <c r="CU316" s="379"/>
      <c r="CV316" s="379"/>
      <c r="CW316" s="379"/>
      <c r="CX316" s="379"/>
      <c r="CY316" s="379"/>
      <c r="CZ316" s="379"/>
      <c r="DA316" s="379"/>
      <c r="DB316" s="379"/>
      <c r="DC316" s="379"/>
      <c r="DD316" s="380"/>
    </row>
    <row r="317" spans="1:108" ht="85.15" customHeight="1">
      <c r="A317" s="68"/>
      <c r="B317" s="397" t="s">
        <v>761</v>
      </c>
      <c r="C317" s="397"/>
      <c r="D317" s="397"/>
      <c r="E317" s="397"/>
      <c r="F317" s="397"/>
      <c r="G317" s="397"/>
      <c r="H317" s="397"/>
      <c r="I317" s="397"/>
      <c r="J317" s="397"/>
      <c r="K317" s="397"/>
      <c r="L317" s="397"/>
      <c r="M317" s="397"/>
      <c r="N317" s="397"/>
      <c r="O317" s="397"/>
      <c r="P317" s="397"/>
      <c r="Q317" s="397"/>
      <c r="R317" s="397"/>
      <c r="S317" s="397"/>
      <c r="T317" s="397"/>
      <c r="U317" s="397"/>
      <c r="V317" s="397"/>
      <c r="W317" s="397"/>
      <c r="X317" s="398"/>
      <c r="Y317" s="381" t="s">
        <v>48</v>
      </c>
      <c r="Z317" s="382"/>
      <c r="AA317" s="382"/>
      <c r="AB317" s="382"/>
      <c r="AC317" s="382"/>
      <c r="AD317" s="382"/>
      <c r="AE317" s="382"/>
      <c r="AF317" s="382"/>
      <c r="AG317" s="382"/>
      <c r="AH317" s="382"/>
      <c r="AI317" s="382"/>
      <c r="AJ317" s="382"/>
      <c r="AK317" s="382"/>
      <c r="AL317" s="383"/>
      <c r="AM317" s="384">
        <f t="shared" si="3"/>
        <v>13379363.68</v>
      </c>
      <c r="AN317" s="385"/>
      <c r="AO317" s="385"/>
      <c r="AP317" s="385"/>
      <c r="AQ317" s="385"/>
      <c r="AR317" s="385"/>
      <c r="AS317" s="385"/>
      <c r="AT317" s="385"/>
      <c r="AU317" s="385"/>
      <c r="AV317" s="386"/>
      <c r="AW317" s="384">
        <v>13379363.68</v>
      </c>
      <c r="AX317" s="385"/>
      <c r="AY317" s="385"/>
      <c r="AZ317" s="385"/>
      <c r="BA317" s="385"/>
      <c r="BB317" s="385"/>
      <c r="BC317" s="385"/>
      <c r="BD317" s="385"/>
      <c r="BE317" s="385"/>
      <c r="BF317" s="385"/>
      <c r="BG317" s="385"/>
      <c r="BH317" s="385"/>
      <c r="BI317" s="386"/>
      <c r="BJ317" s="378">
        <v>0</v>
      </c>
      <c r="BK317" s="379"/>
      <c r="BL317" s="379"/>
      <c r="BM317" s="379"/>
      <c r="BN317" s="379"/>
      <c r="BO317" s="379"/>
      <c r="BP317" s="379"/>
      <c r="BQ317" s="379"/>
      <c r="BR317" s="379"/>
      <c r="BS317" s="379"/>
      <c r="BT317" s="379"/>
      <c r="BU317" s="380"/>
      <c r="BV317" s="384">
        <f>AM317</f>
        <v>13379363.68</v>
      </c>
      <c r="BW317" s="385"/>
      <c r="BX317" s="385"/>
      <c r="BY317" s="385"/>
      <c r="BZ317" s="385"/>
      <c r="CA317" s="385"/>
      <c r="CB317" s="385"/>
      <c r="CC317" s="385"/>
      <c r="CD317" s="385"/>
      <c r="CE317" s="386"/>
      <c r="CF317" s="384">
        <f>AW317</f>
        <v>13379363.68</v>
      </c>
      <c r="CG317" s="385"/>
      <c r="CH317" s="385"/>
      <c r="CI317" s="385"/>
      <c r="CJ317" s="385"/>
      <c r="CK317" s="385"/>
      <c r="CL317" s="385"/>
      <c r="CM317" s="385"/>
      <c r="CN317" s="385"/>
      <c r="CO317" s="385"/>
      <c r="CP317" s="385"/>
      <c r="CQ317" s="385"/>
      <c r="CR317" s="386"/>
      <c r="CS317" s="378">
        <v>0</v>
      </c>
      <c r="CT317" s="379"/>
      <c r="CU317" s="379"/>
      <c r="CV317" s="379"/>
      <c r="CW317" s="379"/>
      <c r="CX317" s="379"/>
      <c r="CY317" s="379"/>
      <c r="CZ317" s="379"/>
      <c r="DA317" s="379"/>
      <c r="DB317" s="379"/>
      <c r="DC317" s="379"/>
      <c r="DD317" s="380"/>
    </row>
    <row r="318" spans="1:108" ht="64.15" customHeight="1">
      <c r="A318" s="142"/>
      <c r="B318" s="397" t="s">
        <v>791</v>
      </c>
      <c r="C318" s="397"/>
      <c r="D318" s="397"/>
      <c r="E318" s="397"/>
      <c r="F318" s="397"/>
      <c r="G318" s="397"/>
      <c r="H318" s="397"/>
      <c r="I318" s="397"/>
      <c r="J318" s="397"/>
      <c r="K318" s="397"/>
      <c r="L318" s="397"/>
      <c r="M318" s="397"/>
      <c r="N318" s="397"/>
      <c r="O318" s="397"/>
      <c r="P318" s="397"/>
      <c r="Q318" s="397"/>
      <c r="R318" s="397"/>
      <c r="S318" s="397"/>
      <c r="T318" s="397"/>
      <c r="U318" s="397"/>
      <c r="V318" s="397"/>
      <c r="W318" s="397"/>
      <c r="X318" s="398"/>
      <c r="Y318" s="381" t="s">
        <v>48</v>
      </c>
      <c r="Z318" s="382"/>
      <c r="AA318" s="382"/>
      <c r="AB318" s="382"/>
      <c r="AC318" s="382"/>
      <c r="AD318" s="382"/>
      <c r="AE318" s="382"/>
      <c r="AF318" s="382"/>
      <c r="AG318" s="382"/>
      <c r="AH318" s="382"/>
      <c r="AI318" s="382"/>
      <c r="AJ318" s="382"/>
      <c r="AK318" s="382"/>
      <c r="AL318" s="383"/>
      <c r="AM318" s="384">
        <f t="shared" si="3"/>
        <v>140000</v>
      </c>
      <c r="AN318" s="385"/>
      <c r="AO318" s="385"/>
      <c r="AP318" s="385"/>
      <c r="AQ318" s="385"/>
      <c r="AR318" s="385"/>
      <c r="AS318" s="385"/>
      <c r="AT318" s="385"/>
      <c r="AU318" s="385"/>
      <c r="AV318" s="386"/>
      <c r="AW318" s="384">
        <v>140000</v>
      </c>
      <c r="AX318" s="385"/>
      <c r="AY318" s="385"/>
      <c r="AZ318" s="385"/>
      <c r="BA318" s="385"/>
      <c r="BB318" s="385"/>
      <c r="BC318" s="385"/>
      <c r="BD318" s="385"/>
      <c r="BE318" s="385"/>
      <c r="BF318" s="385"/>
      <c r="BG318" s="385"/>
      <c r="BH318" s="385"/>
      <c r="BI318" s="386"/>
      <c r="BJ318" s="378">
        <v>0</v>
      </c>
      <c r="BK318" s="379"/>
      <c r="BL318" s="379"/>
      <c r="BM318" s="379"/>
      <c r="BN318" s="379"/>
      <c r="BO318" s="379"/>
      <c r="BP318" s="379"/>
      <c r="BQ318" s="379"/>
      <c r="BR318" s="379"/>
      <c r="BS318" s="379"/>
      <c r="BT318" s="379"/>
      <c r="BU318" s="380"/>
      <c r="BV318" s="384">
        <f>AM318</f>
        <v>140000</v>
      </c>
      <c r="BW318" s="385"/>
      <c r="BX318" s="385"/>
      <c r="BY318" s="385"/>
      <c r="BZ318" s="385"/>
      <c r="CA318" s="385"/>
      <c r="CB318" s="385"/>
      <c r="CC318" s="385"/>
      <c r="CD318" s="385"/>
      <c r="CE318" s="386"/>
      <c r="CF318" s="384">
        <f>AW318</f>
        <v>140000</v>
      </c>
      <c r="CG318" s="385"/>
      <c r="CH318" s="385"/>
      <c r="CI318" s="385"/>
      <c r="CJ318" s="385"/>
      <c r="CK318" s="385"/>
      <c r="CL318" s="385"/>
      <c r="CM318" s="385"/>
      <c r="CN318" s="385"/>
      <c r="CO318" s="385"/>
      <c r="CP318" s="385"/>
      <c r="CQ318" s="385"/>
      <c r="CR318" s="386"/>
      <c r="CS318" s="378">
        <v>1</v>
      </c>
      <c r="CT318" s="379"/>
      <c r="CU318" s="379"/>
      <c r="CV318" s="379"/>
      <c r="CW318" s="379"/>
      <c r="CX318" s="379"/>
      <c r="CY318" s="379"/>
      <c r="CZ318" s="379"/>
      <c r="DA318" s="379"/>
      <c r="DB318" s="379"/>
      <c r="DC318" s="379"/>
      <c r="DD318" s="380"/>
    </row>
    <row r="319" spans="1:108" ht="39" customHeight="1">
      <c r="A319" s="68"/>
      <c r="B319" s="397" t="s">
        <v>764</v>
      </c>
      <c r="C319" s="397"/>
      <c r="D319" s="397"/>
      <c r="E319" s="397"/>
      <c r="F319" s="397"/>
      <c r="G319" s="397"/>
      <c r="H319" s="397"/>
      <c r="I319" s="397"/>
      <c r="J319" s="397"/>
      <c r="K319" s="397"/>
      <c r="L319" s="397"/>
      <c r="M319" s="397"/>
      <c r="N319" s="397"/>
      <c r="O319" s="397"/>
      <c r="P319" s="397"/>
      <c r="Q319" s="397"/>
      <c r="R319" s="397"/>
      <c r="S319" s="397"/>
      <c r="T319" s="397"/>
      <c r="U319" s="397"/>
      <c r="V319" s="397"/>
      <c r="W319" s="397"/>
      <c r="X319" s="398"/>
      <c r="Y319" s="381" t="s">
        <v>48</v>
      </c>
      <c r="Z319" s="382"/>
      <c r="AA319" s="382"/>
      <c r="AB319" s="382"/>
      <c r="AC319" s="382"/>
      <c r="AD319" s="382"/>
      <c r="AE319" s="382"/>
      <c r="AF319" s="382"/>
      <c r="AG319" s="382"/>
      <c r="AH319" s="382"/>
      <c r="AI319" s="382"/>
      <c r="AJ319" s="382"/>
      <c r="AK319" s="382"/>
      <c r="AL319" s="383"/>
      <c r="AM319" s="384">
        <f t="shared" si="3"/>
        <v>22103.61</v>
      </c>
      <c r="AN319" s="385"/>
      <c r="AO319" s="385"/>
      <c r="AP319" s="385"/>
      <c r="AQ319" s="385"/>
      <c r="AR319" s="385"/>
      <c r="AS319" s="385"/>
      <c r="AT319" s="385"/>
      <c r="AU319" s="385"/>
      <c r="AV319" s="386"/>
      <c r="AW319" s="384">
        <f>19668.91+2434.7</f>
        <v>22103.61</v>
      </c>
      <c r="AX319" s="385"/>
      <c r="AY319" s="385"/>
      <c r="AZ319" s="385"/>
      <c r="BA319" s="385"/>
      <c r="BB319" s="385"/>
      <c r="BC319" s="385"/>
      <c r="BD319" s="385"/>
      <c r="BE319" s="385"/>
      <c r="BF319" s="385"/>
      <c r="BG319" s="385"/>
      <c r="BH319" s="385"/>
      <c r="BI319" s="386"/>
      <c r="BJ319" s="378">
        <v>0</v>
      </c>
      <c r="BK319" s="379"/>
      <c r="BL319" s="379"/>
      <c r="BM319" s="379"/>
      <c r="BN319" s="379"/>
      <c r="BO319" s="379"/>
      <c r="BP319" s="379"/>
      <c r="BQ319" s="379"/>
      <c r="BR319" s="379"/>
      <c r="BS319" s="379"/>
      <c r="BT319" s="379"/>
      <c r="BU319" s="380"/>
      <c r="BV319" s="384">
        <f>CF319</f>
        <v>22103.61</v>
      </c>
      <c r="BW319" s="385"/>
      <c r="BX319" s="385"/>
      <c r="BY319" s="385"/>
      <c r="BZ319" s="385"/>
      <c r="CA319" s="385"/>
      <c r="CB319" s="385"/>
      <c r="CC319" s="385"/>
      <c r="CD319" s="385"/>
      <c r="CE319" s="386"/>
      <c r="CF319" s="384">
        <f>AW319</f>
        <v>22103.61</v>
      </c>
      <c r="CG319" s="385"/>
      <c r="CH319" s="385"/>
      <c r="CI319" s="385"/>
      <c r="CJ319" s="385"/>
      <c r="CK319" s="385"/>
      <c r="CL319" s="385"/>
      <c r="CM319" s="385"/>
      <c r="CN319" s="385"/>
      <c r="CO319" s="385"/>
      <c r="CP319" s="385"/>
      <c r="CQ319" s="385"/>
      <c r="CR319" s="386"/>
      <c r="CS319" s="378">
        <v>0</v>
      </c>
      <c r="CT319" s="379"/>
      <c r="CU319" s="379"/>
      <c r="CV319" s="379"/>
      <c r="CW319" s="379"/>
      <c r="CX319" s="379"/>
      <c r="CY319" s="379"/>
      <c r="CZ319" s="379"/>
      <c r="DA319" s="379"/>
      <c r="DB319" s="379"/>
      <c r="DC319" s="379"/>
      <c r="DD319" s="380"/>
    </row>
    <row r="320" spans="1:108" ht="36" customHeight="1">
      <c r="A320" s="68"/>
      <c r="B320" s="397" t="s">
        <v>760</v>
      </c>
      <c r="C320" s="397"/>
      <c r="D320" s="397"/>
      <c r="E320" s="397"/>
      <c r="F320" s="397"/>
      <c r="G320" s="397"/>
      <c r="H320" s="397"/>
      <c r="I320" s="397"/>
      <c r="J320" s="397"/>
      <c r="K320" s="397"/>
      <c r="L320" s="397"/>
      <c r="M320" s="397"/>
      <c r="N320" s="397"/>
      <c r="O320" s="397"/>
      <c r="P320" s="397"/>
      <c r="Q320" s="397"/>
      <c r="R320" s="397"/>
      <c r="S320" s="397"/>
      <c r="T320" s="397"/>
      <c r="U320" s="397"/>
      <c r="V320" s="397"/>
      <c r="W320" s="397"/>
      <c r="X320" s="398"/>
      <c r="Y320" s="381" t="s">
        <v>48</v>
      </c>
      <c r="Z320" s="382"/>
      <c r="AA320" s="382"/>
      <c r="AB320" s="382"/>
      <c r="AC320" s="382"/>
      <c r="AD320" s="382"/>
      <c r="AE320" s="382"/>
      <c r="AF320" s="382"/>
      <c r="AG320" s="382"/>
      <c r="AH320" s="382"/>
      <c r="AI320" s="382"/>
      <c r="AJ320" s="382"/>
      <c r="AK320" s="382"/>
      <c r="AL320" s="383"/>
      <c r="AM320" s="384">
        <f t="shared" si="3"/>
        <v>1502.74</v>
      </c>
      <c r="AN320" s="385"/>
      <c r="AO320" s="385"/>
      <c r="AP320" s="385"/>
      <c r="AQ320" s="385"/>
      <c r="AR320" s="385"/>
      <c r="AS320" s="385"/>
      <c r="AT320" s="385"/>
      <c r="AU320" s="385"/>
      <c r="AV320" s="386"/>
      <c r="AW320" s="384">
        <v>1502.74</v>
      </c>
      <c r="AX320" s="385"/>
      <c r="AY320" s="385"/>
      <c r="AZ320" s="385"/>
      <c r="BA320" s="385"/>
      <c r="BB320" s="385"/>
      <c r="BC320" s="385"/>
      <c r="BD320" s="385"/>
      <c r="BE320" s="385"/>
      <c r="BF320" s="385"/>
      <c r="BG320" s="385"/>
      <c r="BH320" s="385"/>
      <c r="BI320" s="386"/>
      <c r="BJ320" s="378">
        <v>0</v>
      </c>
      <c r="BK320" s="379"/>
      <c r="BL320" s="379"/>
      <c r="BM320" s="379"/>
      <c r="BN320" s="379"/>
      <c r="BO320" s="379"/>
      <c r="BP320" s="379"/>
      <c r="BQ320" s="379"/>
      <c r="BR320" s="379"/>
      <c r="BS320" s="379"/>
      <c r="BT320" s="379"/>
      <c r="BU320" s="380"/>
      <c r="BV320" s="384">
        <f>AM320</f>
        <v>1502.74</v>
      </c>
      <c r="BW320" s="385"/>
      <c r="BX320" s="385"/>
      <c r="BY320" s="385"/>
      <c r="BZ320" s="385"/>
      <c r="CA320" s="385"/>
      <c r="CB320" s="385"/>
      <c r="CC320" s="385"/>
      <c r="CD320" s="385"/>
      <c r="CE320" s="386"/>
      <c r="CF320" s="384">
        <f>AW320</f>
        <v>1502.74</v>
      </c>
      <c r="CG320" s="385"/>
      <c r="CH320" s="385"/>
      <c r="CI320" s="385"/>
      <c r="CJ320" s="385"/>
      <c r="CK320" s="385"/>
      <c r="CL320" s="385"/>
      <c r="CM320" s="385"/>
      <c r="CN320" s="385"/>
      <c r="CO320" s="385"/>
      <c r="CP320" s="385"/>
      <c r="CQ320" s="385"/>
      <c r="CR320" s="386"/>
      <c r="CS320" s="378">
        <v>0</v>
      </c>
      <c r="CT320" s="379"/>
      <c r="CU320" s="379"/>
      <c r="CV320" s="379"/>
      <c r="CW320" s="379"/>
      <c r="CX320" s="379"/>
      <c r="CY320" s="379"/>
      <c r="CZ320" s="379"/>
      <c r="DA320" s="379"/>
      <c r="DB320" s="379"/>
      <c r="DC320" s="379"/>
      <c r="DD320" s="380"/>
    </row>
    <row r="321" spans="1:108" ht="22.9" customHeight="1">
      <c r="A321" s="130"/>
      <c r="B321" s="395" t="s">
        <v>792</v>
      </c>
      <c r="C321" s="395"/>
      <c r="D321" s="395"/>
      <c r="E321" s="395"/>
      <c r="F321" s="395"/>
      <c r="G321" s="395"/>
      <c r="H321" s="395"/>
      <c r="I321" s="395"/>
      <c r="J321" s="395"/>
      <c r="K321" s="395"/>
      <c r="L321" s="395"/>
      <c r="M321" s="395"/>
      <c r="N321" s="395"/>
      <c r="O321" s="395"/>
      <c r="P321" s="395"/>
      <c r="Q321" s="395"/>
      <c r="R321" s="395"/>
      <c r="S321" s="395"/>
      <c r="T321" s="395"/>
      <c r="U321" s="395"/>
      <c r="V321" s="395"/>
      <c r="W321" s="395"/>
      <c r="X321" s="396"/>
      <c r="Y321" s="511"/>
      <c r="Z321" s="512"/>
      <c r="AA321" s="512"/>
      <c r="AB321" s="512"/>
      <c r="AC321" s="512"/>
      <c r="AD321" s="512"/>
      <c r="AE321" s="512"/>
      <c r="AF321" s="512"/>
      <c r="AG321" s="512"/>
      <c r="AH321" s="512"/>
      <c r="AI321" s="512"/>
      <c r="AJ321" s="512"/>
      <c r="AK321" s="512"/>
      <c r="AL321" s="513"/>
      <c r="AM321" s="435">
        <f aca="true" t="shared" si="4" ref="AM321">AW321</f>
        <v>161066001.08000004</v>
      </c>
      <c r="AN321" s="436"/>
      <c r="AO321" s="436"/>
      <c r="AP321" s="436"/>
      <c r="AQ321" s="436"/>
      <c r="AR321" s="436"/>
      <c r="AS321" s="436"/>
      <c r="AT321" s="436"/>
      <c r="AU321" s="436"/>
      <c r="AV321" s="437"/>
      <c r="AW321" s="458">
        <f>AW323+AW324+AW334+AW341+AW346</f>
        <v>161066001.08000004</v>
      </c>
      <c r="AX321" s="459"/>
      <c r="AY321" s="459"/>
      <c r="AZ321" s="459"/>
      <c r="BA321" s="459"/>
      <c r="BB321" s="459"/>
      <c r="BC321" s="459"/>
      <c r="BD321" s="459"/>
      <c r="BE321" s="459"/>
      <c r="BF321" s="459"/>
      <c r="BG321" s="459"/>
      <c r="BH321" s="459"/>
      <c r="BI321" s="460"/>
      <c r="BJ321" s="435">
        <v>0</v>
      </c>
      <c r="BK321" s="436"/>
      <c r="BL321" s="436"/>
      <c r="BM321" s="436"/>
      <c r="BN321" s="436"/>
      <c r="BO321" s="436"/>
      <c r="BP321" s="436"/>
      <c r="BQ321" s="436"/>
      <c r="BR321" s="436"/>
      <c r="BS321" s="436"/>
      <c r="BT321" s="436"/>
      <c r="BU321" s="437"/>
      <c r="BV321" s="435">
        <f>CF321</f>
        <v>161024125.52000004</v>
      </c>
      <c r="BW321" s="436"/>
      <c r="BX321" s="436"/>
      <c r="BY321" s="436"/>
      <c r="BZ321" s="436"/>
      <c r="CA321" s="436"/>
      <c r="CB321" s="436"/>
      <c r="CC321" s="436"/>
      <c r="CD321" s="436"/>
      <c r="CE321" s="437"/>
      <c r="CF321" s="435">
        <f>CF323+CF324+CF334+CF341+CF346</f>
        <v>161024125.52000004</v>
      </c>
      <c r="CG321" s="436"/>
      <c r="CH321" s="436"/>
      <c r="CI321" s="436"/>
      <c r="CJ321" s="436"/>
      <c r="CK321" s="436"/>
      <c r="CL321" s="436"/>
      <c r="CM321" s="436"/>
      <c r="CN321" s="436"/>
      <c r="CO321" s="436"/>
      <c r="CP321" s="436"/>
      <c r="CQ321" s="436"/>
      <c r="CR321" s="437"/>
      <c r="CS321" s="435">
        <v>0</v>
      </c>
      <c r="CT321" s="436"/>
      <c r="CU321" s="436"/>
      <c r="CV321" s="436"/>
      <c r="CW321" s="436"/>
      <c r="CX321" s="436"/>
      <c r="CY321" s="436"/>
      <c r="CZ321" s="436"/>
      <c r="DA321" s="436"/>
      <c r="DB321" s="436"/>
      <c r="DC321" s="436"/>
      <c r="DD321" s="437"/>
    </row>
    <row r="322" spans="1:108" ht="13.9" customHeight="1">
      <c r="A322" s="68"/>
      <c r="B322" s="397" t="s">
        <v>10</v>
      </c>
      <c r="C322" s="397"/>
      <c r="D322" s="397"/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7"/>
      <c r="T322" s="397"/>
      <c r="U322" s="397"/>
      <c r="V322" s="397"/>
      <c r="W322" s="397"/>
      <c r="X322" s="397"/>
      <c r="Y322" s="397"/>
      <c r="Z322" s="397"/>
      <c r="AA322" s="397"/>
      <c r="AB322" s="397"/>
      <c r="AC322" s="397"/>
      <c r="AD322" s="397"/>
      <c r="AE322" s="397"/>
      <c r="AF322" s="397"/>
      <c r="AG322" s="397"/>
      <c r="AH322" s="397"/>
      <c r="AI322" s="397"/>
      <c r="AJ322" s="397"/>
      <c r="AK322" s="397"/>
      <c r="AL322" s="397"/>
      <c r="AM322" s="397"/>
      <c r="AN322" s="397"/>
      <c r="AO322" s="397"/>
      <c r="AP322" s="397"/>
      <c r="AQ322" s="397"/>
      <c r="AR322" s="397"/>
      <c r="AS322" s="397"/>
      <c r="AT322" s="397"/>
      <c r="AU322" s="397"/>
      <c r="AV322" s="397"/>
      <c r="AW322" s="397"/>
      <c r="AX322" s="397"/>
      <c r="AY322" s="397"/>
      <c r="AZ322" s="397"/>
      <c r="BA322" s="397"/>
      <c r="BB322" s="397"/>
      <c r="BC322" s="397"/>
      <c r="BD322" s="397"/>
      <c r="BE322" s="397"/>
      <c r="BF322" s="397"/>
      <c r="BG322" s="397"/>
      <c r="BH322" s="397"/>
      <c r="BI322" s="397"/>
      <c r="BJ322" s="397"/>
      <c r="BK322" s="397"/>
      <c r="BL322" s="397"/>
      <c r="BM322" s="397"/>
      <c r="BN322" s="397"/>
      <c r="BO322" s="397"/>
      <c r="BP322" s="397"/>
      <c r="BQ322" s="397"/>
      <c r="BR322" s="397"/>
      <c r="BS322" s="397"/>
      <c r="BT322" s="397"/>
      <c r="BU322" s="397"/>
      <c r="BV322" s="397"/>
      <c r="BW322" s="397"/>
      <c r="BX322" s="397"/>
      <c r="BY322" s="397"/>
      <c r="BZ322" s="397"/>
      <c r="CA322" s="397"/>
      <c r="CB322" s="397"/>
      <c r="CC322" s="397"/>
      <c r="CD322" s="397"/>
      <c r="CE322" s="397"/>
      <c r="CF322" s="397"/>
      <c r="CG322" s="397"/>
      <c r="CH322" s="397"/>
      <c r="CI322" s="397"/>
      <c r="CJ322" s="397"/>
      <c r="CK322" s="397"/>
      <c r="CL322" s="397"/>
      <c r="CM322" s="397"/>
      <c r="CN322" s="397"/>
      <c r="CO322" s="397"/>
      <c r="CP322" s="397"/>
      <c r="CQ322" s="397"/>
      <c r="CR322" s="397"/>
      <c r="CS322" s="397"/>
      <c r="CT322" s="397"/>
      <c r="CU322" s="397"/>
      <c r="CV322" s="397"/>
      <c r="CW322" s="397"/>
      <c r="CX322" s="397"/>
      <c r="CY322" s="397"/>
      <c r="CZ322" s="397"/>
      <c r="DA322" s="397"/>
      <c r="DB322" s="397"/>
      <c r="DC322" s="397"/>
      <c r="DD322" s="398"/>
    </row>
    <row r="323" spans="1:108" ht="37.9" customHeight="1">
      <c r="A323" s="68"/>
      <c r="B323" s="397" t="s">
        <v>203</v>
      </c>
      <c r="C323" s="397"/>
      <c r="D323" s="397"/>
      <c r="E323" s="397"/>
      <c r="F323" s="397"/>
      <c r="G323" s="397"/>
      <c r="H323" s="397"/>
      <c r="I323" s="397"/>
      <c r="J323" s="397"/>
      <c r="K323" s="397"/>
      <c r="L323" s="397"/>
      <c r="M323" s="397"/>
      <c r="N323" s="397"/>
      <c r="O323" s="397"/>
      <c r="P323" s="397"/>
      <c r="Q323" s="397"/>
      <c r="R323" s="397"/>
      <c r="S323" s="397"/>
      <c r="T323" s="397"/>
      <c r="U323" s="397"/>
      <c r="V323" s="397"/>
      <c r="W323" s="397"/>
      <c r="X323" s="398"/>
      <c r="Y323" s="381" t="s">
        <v>50</v>
      </c>
      <c r="Z323" s="382"/>
      <c r="AA323" s="382"/>
      <c r="AB323" s="382"/>
      <c r="AC323" s="382"/>
      <c r="AD323" s="382"/>
      <c r="AE323" s="382"/>
      <c r="AF323" s="382"/>
      <c r="AG323" s="382"/>
      <c r="AH323" s="382"/>
      <c r="AI323" s="382"/>
      <c r="AJ323" s="382"/>
      <c r="AK323" s="382"/>
      <c r="AL323" s="383"/>
      <c r="AM323" s="389">
        <f>AW323</f>
        <v>147646400.86</v>
      </c>
      <c r="AN323" s="390"/>
      <c r="AO323" s="390"/>
      <c r="AP323" s="390"/>
      <c r="AQ323" s="390"/>
      <c r="AR323" s="390"/>
      <c r="AS323" s="390"/>
      <c r="AT323" s="390"/>
      <c r="AU323" s="390"/>
      <c r="AV323" s="391"/>
      <c r="AW323" s="369">
        <f>26833+7397652.01+2241782+3652896.36+2800+1032481.18+101705556.31+31586400</f>
        <v>147646400.86</v>
      </c>
      <c r="AX323" s="370"/>
      <c r="AY323" s="370"/>
      <c r="AZ323" s="370"/>
      <c r="BA323" s="370"/>
      <c r="BB323" s="370"/>
      <c r="BC323" s="370"/>
      <c r="BD323" s="370"/>
      <c r="BE323" s="370"/>
      <c r="BF323" s="370"/>
      <c r="BG323" s="370"/>
      <c r="BH323" s="370"/>
      <c r="BI323" s="371"/>
      <c r="BJ323" s="372">
        <v>0</v>
      </c>
      <c r="BK323" s="373"/>
      <c r="BL323" s="373"/>
      <c r="BM323" s="373"/>
      <c r="BN323" s="373"/>
      <c r="BO323" s="373"/>
      <c r="BP323" s="373"/>
      <c r="BQ323" s="373"/>
      <c r="BR323" s="373"/>
      <c r="BS323" s="373"/>
      <c r="BT323" s="373"/>
      <c r="BU323" s="374"/>
      <c r="BV323" s="372">
        <f>CF323</f>
        <v>147646400.86</v>
      </c>
      <c r="BW323" s="373"/>
      <c r="BX323" s="373"/>
      <c r="BY323" s="373"/>
      <c r="BZ323" s="373"/>
      <c r="CA323" s="373"/>
      <c r="CB323" s="373"/>
      <c r="CC323" s="373"/>
      <c r="CD323" s="373"/>
      <c r="CE323" s="374"/>
      <c r="CF323" s="389">
        <f>105358452.67+7397652.01+2800+26833+32618881.18+2241782</f>
        <v>147646400.86</v>
      </c>
      <c r="CG323" s="390"/>
      <c r="CH323" s="390"/>
      <c r="CI323" s="390"/>
      <c r="CJ323" s="390"/>
      <c r="CK323" s="390"/>
      <c r="CL323" s="390"/>
      <c r="CM323" s="390"/>
      <c r="CN323" s="390"/>
      <c r="CO323" s="390"/>
      <c r="CP323" s="390"/>
      <c r="CQ323" s="390"/>
      <c r="CR323" s="391"/>
      <c r="CS323" s="372">
        <v>0</v>
      </c>
      <c r="CT323" s="373"/>
      <c r="CU323" s="373"/>
      <c r="CV323" s="373"/>
      <c r="CW323" s="373"/>
      <c r="CX323" s="373"/>
      <c r="CY323" s="373"/>
      <c r="CZ323" s="373"/>
      <c r="DA323" s="373"/>
      <c r="DB323" s="373"/>
      <c r="DC323" s="373"/>
      <c r="DD323" s="374"/>
    </row>
    <row r="324" spans="1:108" ht="22.15" customHeight="1">
      <c r="A324" s="68"/>
      <c r="B324" s="397" t="s">
        <v>51</v>
      </c>
      <c r="C324" s="397"/>
      <c r="D324" s="397"/>
      <c r="E324" s="397"/>
      <c r="F324" s="397"/>
      <c r="G324" s="397"/>
      <c r="H324" s="397"/>
      <c r="I324" s="397"/>
      <c r="J324" s="397"/>
      <c r="K324" s="397"/>
      <c r="L324" s="397"/>
      <c r="M324" s="397"/>
      <c r="N324" s="397"/>
      <c r="O324" s="397"/>
      <c r="P324" s="397"/>
      <c r="Q324" s="397"/>
      <c r="R324" s="397"/>
      <c r="S324" s="397"/>
      <c r="T324" s="397"/>
      <c r="U324" s="397"/>
      <c r="V324" s="397"/>
      <c r="W324" s="397"/>
      <c r="X324" s="398"/>
      <c r="Y324" s="381" t="s">
        <v>52</v>
      </c>
      <c r="Z324" s="382"/>
      <c r="AA324" s="382"/>
      <c r="AB324" s="382"/>
      <c r="AC324" s="382"/>
      <c r="AD324" s="382"/>
      <c r="AE324" s="382"/>
      <c r="AF324" s="382"/>
      <c r="AG324" s="382"/>
      <c r="AH324" s="382"/>
      <c r="AI324" s="382"/>
      <c r="AJ324" s="382"/>
      <c r="AK324" s="382"/>
      <c r="AL324" s="383"/>
      <c r="AM324" s="369">
        <f>AW324</f>
        <v>8590336.84</v>
      </c>
      <c r="AN324" s="370"/>
      <c r="AO324" s="370"/>
      <c r="AP324" s="370"/>
      <c r="AQ324" s="370"/>
      <c r="AR324" s="370"/>
      <c r="AS324" s="370"/>
      <c r="AT324" s="370"/>
      <c r="AU324" s="370"/>
      <c r="AV324" s="371"/>
      <c r="AW324" s="369">
        <f>AW326+AW327+AW328+AW329+AW330+AW331+AW332+AW333</f>
        <v>8590336.84</v>
      </c>
      <c r="AX324" s="370"/>
      <c r="AY324" s="370"/>
      <c r="AZ324" s="370"/>
      <c r="BA324" s="370"/>
      <c r="BB324" s="370"/>
      <c r="BC324" s="370"/>
      <c r="BD324" s="370"/>
      <c r="BE324" s="370"/>
      <c r="BF324" s="370"/>
      <c r="BG324" s="370"/>
      <c r="BH324" s="370"/>
      <c r="BI324" s="371"/>
      <c r="BJ324" s="372">
        <v>0</v>
      </c>
      <c r="BK324" s="373"/>
      <c r="BL324" s="373"/>
      <c r="BM324" s="373"/>
      <c r="BN324" s="373"/>
      <c r="BO324" s="373"/>
      <c r="BP324" s="373"/>
      <c r="BQ324" s="373"/>
      <c r="BR324" s="373"/>
      <c r="BS324" s="373"/>
      <c r="BT324" s="373"/>
      <c r="BU324" s="374"/>
      <c r="BV324" s="375">
        <f>CF324</f>
        <v>8548461.28</v>
      </c>
      <c r="BW324" s="376"/>
      <c r="BX324" s="376"/>
      <c r="BY324" s="376"/>
      <c r="BZ324" s="376"/>
      <c r="CA324" s="376"/>
      <c r="CB324" s="376"/>
      <c r="CC324" s="376"/>
      <c r="CD324" s="376"/>
      <c r="CE324" s="377"/>
      <c r="CF324" s="375">
        <f>CF326+CF327+CF328+CF329+CF330+CF331+CF332+CF333</f>
        <v>8548461.28</v>
      </c>
      <c r="CG324" s="376"/>
      <c r="CH324" s="376"/>
      <c r="CI324" s="376"/>
      <c r="CJ324" s="376"/>
      <c r="CK324" s="376"/>
      <c r="CL324" s="376"/>
      <c r="CM324" s="376"/>
      <c r="CN324" s="376"/>
      <c r="CO324" s="376"/>
      <c r="CP324" s="376"/>
      <c r="CQ324" s="376"/>
      <c r="CR324" s="377"/>
      <c r="CS324" s="375">
        <v>0</v>
      </c>
      <c r="CT324" s="376"/>
      <c r="CU324" s="376"/>
      <c r="CV324" s="376"/>
      <c r="CW324" s="376"/>
      <c r="CX324" s="376"/>
      <c r="CY324" s="376"/>
      <c r="CZ324" s="376"/>
      <c r="DA324" s="376"/>
      <c r="DB324" s="376"/>
      <c r="DC324" s="376"/>
      <c r="DD324" s="377"/>
    </row>
    <row r="325" spans="1:108" ht="13.9" customHeight="1">
      <c r="A325" s="68"/>
      <c r="B325" s="397" t="s">
        <v>1</v>
      </c>
      <c r="C325" s="397"/>
      <c r="D325" s="397"/>
      <c r="E325" s="397"/>
      <c r="F325" s="397"/>
      <c r="G325" s="397"/>
      <c r="H325" s="397"/>
      <c r="I325" s="397"/>
      <c r="J325" s="397"/>
      <c r="K325" s="397"/>
      <c r="L325" s="397"/>
      <c r="M325" s="397"/>
      <c r="N325" s="397"/>
      <c r="O325" s="397"/>
      <c r="P325" s="397"/>
      <c r="Q325" s="397"/>
      <c r="R325" s="397"/>
      <c r="S325" s="397"/>
      <c r="T325" s="397"/>
      <c r="U325" s="397"/>
      <c r="V325" s="397"/>
      <c r="W325" s="397"/>
      <c r="X325" s="397"/>
      <c r="Y325" s="397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/>
      <c r="AJ325" s="397"/>
      <c r="AK325" s="397"/>
      <c r="AL325" s="397"/>
      <c r="AM325" s="397"/>
      <c r="AN325" s="397"/>
      <c r="AO325" s="397"/>
      <c r="AP325" s="397"/>
      <c r="AQ325" s="397"/>
      <c r="AR325" s="397"/>
      <c r="AS325" s="397"/>
      <c r="AT325" s="397"/>
      <c r="AU325" s="397"/>
      <c r="AV325" s="397"/>
      <c r="AW325" s="397"/>
      <c r="AX325" s="397"/>
      <c r="AY325" s="397"/>
      <c r="AZ325" s="397"/>
      <c r="BA325" s="397"/>
      <c r="BB325" s="397"/>
      <c r="BC325" s="397"/>
      <c r="BD325" s="397"/>
      <c r="BE325" s="397"/>
      <c r="BF325" s="397"/>
      <c r="BG325" s="397"/>
      <c r="BH325" s="397"/>
      <c r="BI325" s="397"/>
      <c r="BJ325" s="397"/>
      <c r="BK325" s="397"/>
      <c r="BL325" s="397"/>
      <c r="BM325" s="397"/>
      <c r="BN325" s="397"/>
      <c r="BO325" s="397"/>
      <c r="BP325" s="397"/>
      <c r="BQ325" s="397"/>
      <c r="BR325" s="397"/>
      <c r="BS325" s="397"/>
      <c r="BT325" s="397"/>
      <c r="BU325" s="397"/>
      <c r="BV325" s="397"/>
      <c r="BW325" s="397"/>
      <c r="BX325" s="397"/>
      <c r="BY325" s="397"/>
      <c r="BZ325" s="397"/>
      <c r="CA325" s="397"/>
      <c r="CB325" s="397"/>
      <c r="CC325" s="397"/>
      <c r="CD325" s="397"/>
      <c r="CE325" s="397"/>
      <c r="CF325" s="397"/>
      <c r="CG325" s="397"/>
      <c r="CH325" s="397"/>
      <c r="CI325" s="397"/>
      <c r="CJ325" s="397"/>
      <c r="CK325" s="397"/>
      <c r="CL325" s="397"/>
      <c r="CM325" s="397"/>
      <c r="CN325" s="397"/>
      <c r="CO325" s="397"/>
      <c r="CP325" s="397"/>
      <c r="CQ325" s="397"/>
      <c r="CR325" s="397"/>
      <c r="CS325" s="397"/>
      <c r="CT325" s="397"/>
      <c r="CU325" s="397"/>
      <c r="CV325" s="397"/>
      <c r="CW325" s="397"/>
      <c r="CX325" s="397"/>
      <c r="CY325" s="397"/>
      <c r="CZ325" s="397"/>
      <c r="DA325" s="397"/>
      <c r="DB325" s="397"/>
      <c r="DC325" s="397"/>
      <c r="DD325" s="398"/>
    </row>
    <row r="326" spans="1:108" ht="12.75">
      <c r="A326" s="68"/>
      <c r="B326" s="407" t="s">
        <v>53</v>
      </c>
      <c r="C326" s="407"/>
      <c r="D326" s="407"/>
      <c r="E326" s="407"/>
      <c r="F326" s="407"/>
      <c r="G326" s="407"/>
      <c r="H326" s="407"/>
      <c r="I326" s="407"/>
      <c r="J326" s="407"/>
      <c r="K326" s="407"/>
      <c r="L326" s="407"/>
      <c r="M326" s="407"/>
      <c r="N326" s="407"/>
      <c r="O326" s="407"/>
      <c r="P326" s="407"/>
      <c r="Q326" s="407"/>
      <c r="R326" s="407"/>
      <c r="S326" s="407"/>
      <c r="T326" s="407"/>
      <c r="U326" s="407"/>
      <c r="V326" s="407"/>
      <c r="W326" s="407"/>
      <c r="X326" s="408"/>
      <c r="Y326" s="381" t="s">
        <v>14</v>
      </c>
      <c r="Z326" s="382"/>
      <c r="AA326" s="382"/>
      <c r="AB326" s="382"/>
      <c r="AC326" s="382"/>
      <c r="AD326" s="382"/>
      <c r="AE326" s="382"/>
      <c r="AF326" s="382"/>
      <c r="AG326" s="382"/>
      <c r="AH326" s="382"/>
      <c r="AI326" s="382"/>
      <c r="AJ326" s="382"/>
      <c r="AK326" s="382"/>
      <c r="AL326" s="383"/>
      <c r="AM326" s="369">
        <f>AW326</f>
        <v>491622.44</v>
      </c>
      <c r="AN326" s="370"/>
      <c r="AO326" s="370"/>
      <c r="AP326" s="370"/>
      <c r="AQ326" s="370"/>
      <c r="AR326" s="370"/>
      <c r="AS326" s="370"/>
      <c r="AT326" s="370"/>
      <c r="AU326" s="370"/>
      <c r="AV326" s="371"/>
      <c r="AW326" s="369">
        <f>491622.44</f>
        <v>491622.44</v>
      </c>
      <c r="AX326" s="370"/>
      <c r="AY326" s="370"/>
      <c r="AZ326" s="370"/>
      <c r="BA326" s="370"/>
      <c r="BB326" s="370"/>
      <c r="BC326" s="370"/>
      <c r="BD326" s="370"/>
      <c r="BE326" s="370"/>
      <c r="BF326" s="370"/>
      <c r="BG326" s="370"/>
      <c r="BH326" s="370"/>
      <c r="BI326" s="371"/>
      <c r="BJ326" s="372">
        <v>0</v>
      </c>
      <c r="BK326" s="373"/>
      <c r="BL326" s="373"/>
      <c r="BM326" s="373"/>
      <c r="BN326" s="373"/>
      <c r="BO326" s="373"/>
      <c r="BP326" s="373"/>
      <c r="BQ326" s="373"/>
      <c r="BR326" s="373"/>
      <c r="BS326" s="373"/>
      <c r="BT326" s="373"/>
      <c r="BU326" s="374"/>
      <c r="BV326" s="375">
        <f aca="true" t="shared" si="5" ref="BV326:BV334">CF326</f>
        <v>491622.44</v>
      </c>
      <c r="BW326" s="376"/>
      <c r="BX326" s="376"/>
      <c r="BY326" s="376"/>
      <c r="BZ326" s="376"/>
      <c r="CA326" s="376"/>
      <c r="CB326" s="376"/>
      <c r="CC326" s="376"/>
      <c r="CD326" s="376"/>
      <c r="CE326" s="377"/>
      <c r="CF326" s="369">
        <v>491622.44</v>
      </c>
      <c r="CG326" s="370"/>
      <c r="CH326" s="370"/>
      <c r="CI326" s="370"/>
      <c r="CJ326" s="370"/>
      <c r="CK326" s="370"/>
      <c r="CL326" s="370"/>
      <c r="CM326" s="370"/>
      <c r="CN326" s="370"/>
      <c r="CO326" s="370"/>
      <c r="CP326" s="370"/>
      <c r="CQ326" s="370"/>
      <c r="CR326" s="371"/>
      <c r="CS326" s="375">
        <v>0</v>
      </c>
      <c r="CT326" s="376"/>
      <c r="CU326" s="376"/>
      <c r="CV326" s="376"/>
      <c r="CW326" s="376"/>
      <c r="CX326" s="376"/>
      <c r="CY326" s="376"/>
      <c r="CZ326" s="376"/>
      <c r="DA326" s="376"/>
      <c r="DB326" s="376"/>
      <c r="DC326" s="376"/>
      <c r="DD326" s="377"/>
    </row>
    <row r="327" spans="1:108" ht="12.75">
      <c r="A327" s="68"/>
      <c r="B327" s="407" t="s">
        <v>54</v>
      </c>
      <c r="C327" s="407"/>
      <c r="D327" s="407"/>
      <c r="E327" s="407"/>
      <c r="F327" s="407"/>
      <c r="G327" s="407"/>
      <c r="H327" s="407"/>
      <c r="I327" s="407"/>
      <c r="J327" s="407"/>
      <c r="K327" s="407"/>
      <c r="L327" s="407"/>
      <c r="M327" s="407"/>
      <c r="N327" s="407"/>
      <c r="O327" s="407"/>
      <c r="P327" s="407"/>
      <c r="Q327" s="407"/>
      <c r="R327" s="407"/>
      <c r="S327" s="407"/>
      <c r="T327" s="407"/>
      <c r="U327" s="407"/>
      <c r="V327" s="407"/>
      <c r="W327" s="407"/>
      <c r="X327" s="408"/>
      <c r="Y327" s="381" t="s">
        <v>15</v>
      </c>
      <c r="Z327" s="382"/>
      <c r="AA327" s="382"/>
      <c r="AB327" s="382"/>
      <c r="AC327" s="382"/>
      <c r="AD327" s="382"/>
      <c r="AE327" s="382"/>
      <c r="AF327" s="382"/>
      <c r="AG327" s="382"/>
      <c r="AH327" s="382"/>
      <c r="AI327" s="382"/>
      <c r="AJ327" s="382"/>
      <c r="AK327" s="382"/>
      <c r="AL327" s="383"/>
      <c r="AM327" s="369">
        <f>AW327</f>
        <v>956789</v>
      </c>
      <c r="AN327" s="370"/>
      <c r="AO327" s="370"/>
      <c r="AP327" s="370"/>
      <c r="AQ327" s="370"/>
      <c r="AR327" s="370"/>
      <c r="AS327" s="370"/>
      <c r="AT327" s="370"/>
      <c r="AU327" s="370"/>
      <c r="AV327" s="371"/>
      <c r="AW327" s="369">
        <f>939639+17150</f>
        <v>956789</v>
      </c>
      <c r="AX327" s="370"/>
      <c r="AY327" s="370"/>
      <c r="AZ327" s="370"/>
      <c r="BA327" s="370"/>
      <c r="BB327" s="370"/>
      <c r="BC327" s="370"/>
      <c r="BD327" s="370"/>
      <c r="BE327" s="370"/>
      <c r="BF327" s="370"/>
      <c r="BG327" s="370"/>
      <c r="BH327" s="370"/>
      <c r="BI327" s="371"/>
      <c r="BJ327" s="372">
        <v>0</v>
      </c>
      <c r="BK327" s="373"/>
      <c r="BL327" s="373"/>
      <c r="BM327" s="373"/>
      <c r="BN327" s="373"/>
      <c r="BO327" s="373"/>
      <c r="BP327" s="373"/>
      <c r="BQ327" s="373"/>
      <c r="BR327" s="373"/>
      <c r="BS327" s="373"/>
      <c r="BT327" s="373"/>
      <c r="BU327" s="374"/>
      <c r="BV327" s="375">
        <f t="shared" si="5"/>
        <v>956789</v>
      </c>
      <c r="BW327" s="376"/>
      <c r="BX327" s="376"/>
      <c r="BY327" s="376"/>
      <c r="BZ327" s="376"/>
      <c r="CA327" s="376"/>
      <c r="CB327" s="376"/>
      <c r="CC327" s="376"/>
      <c r="CD327" s="376"/>
      <c r="CE327" s="377"/>
      <c r="CF327" s="369">
        <f>939639+17150</f>
        <v>956789</v>
      </c>
      <c r="CG327" s="370"/>
      <c r="CH327" s="370"/>
      <c r="CI327" s="370"/>
      <c r="CJ327" s="370"/>
      <c r="CK327" s="370"/>
      <c r="CL327" s="370"/>
      <c r="CM327" s="370"/>
      <c r="CN327" s="370"/>
      <c r="CO327" s="370"/>
      <c r="CP327" s="370"/>
      <c r="CQ327" s="370"/>
      <c r="CR327" s="371"/>
      <c r="CS327" s="375">
        <v>0</v>
      </c>
      <c r="CT327" s="376"/>
      <c r="CU327" s="376"/>
      <c r="CV327" s="376"/>
      <c r="CW327" s="376"/>
      <c r="CX327" s="376"/>
      <c r="CY327" s="376"/>
      <c r="CZ327" s="376"/>
      <c r="DA327" s="376"/>
      <c r="DB327" s="376"/>
      <c r="DC327" s="376"/>
      <c r="DD327" s="377"/>
    </row>
    <row r="328" spans="1:108" ht="12.75">
      <c r="A328" s="68"/>
      <c r="B328" s="407" t="s">
        <v>279</v>
      </c>
      <c r="C328" s="407"/>
      <c r="D328" s="407"/>
      <c r="E328" s="407"/>
      <c r="F328" s="407"/>
      <c r="G328" s="407"/>
      <c r="H328" s="407"/>
      <c r="I328" s="407"/>
      <c r="J328" s="407"/>
      <c r="K328" s="407"/>
      <c r="L328" s="407"/>
      <c r="M328" s="407"/>
      <c r="N328" s="407"/>
      <c r="O328" s="407"/>
      <c r="P328" s="407"/>
      <c r="Q328" s="407"/>
      <c r="R328" s="407"/>
      <c r="S328" s="407"/>
      <c r="T328" s="407"/>
      <c r="U328" s="407"/>
      <c r="V328" s="407"/>
      <c r="W328" s="407"/>
      <c r="X328" s="408"/>
      <c r="Y328" s="381" t="s">
        <v>578</v>
      </c>
      <c r="Z328" s="382"/>
      <c r="AA328" s="382"/>
      <c r="AB328" s="382"/>
      <c r="AC328" s="382"/>
      <c r="AD328" s="382"/>
      <c r="AE328" s="382"/>
      <c r="AF328" s="382"/>
      <c r="AG328" s="382"/>
      <c r="AH328" s="382"/>
      <c r="AI328" s="382"/>
      <c r="AJ328" s="382"/>
      <c r="AK328" s="382"/>
      <c r="AL328" s="383"/>
      <c r="AM328" s="369">
        <f>AW328</f>
        <v>1871092.23</v>
      </c>
      <c r="AN328" s="370"/>
      <c r="AO328" s="370"/>
      <c r="AP328" s="370"/>
      <c r="AQ328" s="370"/>
      <c r="AR328" s="370"/>
      <c r="AS328" s="370"/>
      <c r="AT328" s="370"/>
      <c r="AU328" s="370"/>
      <c r="AV328" s="371"/>
      <c r="AW328" s="369">
        <f>112148.7+14232.42+34692.98+111158.29+279398.06+7787.31+1734.19+41328.17+1820.76+860311.35+406480</f>
        <v>1871092.23</v>
      </c>
      <c r="AX328" s="370"/>
      <c r="AY328" s="370"/>
      <c r="AZ328" s="370"/>
      <c r="BA328" s="370"/>
      <c r="BB328" s="370"/>
      <c r="BC328" s="370"/>
      <c r="BD328" s="370"/>
      <c r="BE328" s="370"/>
      <c r="BF328" s="370"/>
      <c r="BG328" s="370"/>
      <c r="BH328" s="370"/>
      <c r="BI328" s="371"/>
      <c r="BJ328" s="372">
        <v>0</v>
      </c>
      <c r="BK328" s="373"/>
      <c r="BL328" s="373"/>
      <c r="BM328" s="373"/>
      <c r="BN328" s="373"/>
      <c r="BO328" s="373"/>
      <c r="BP328" s="373"/>
      <c r="BQ328" s="373"/>
      <c r="BR328" s="373"/>
      <c r="BS328" s="373"/>
      <c r="BT328" s="373"/>
      <c r="BU328" s="374"/>
      <c r="BV328" s="375">
        <f t="shared" si="5"/>
        <v>1829406.29</v>
      </c>
      <c r="BW328" s="376"/>
      <c r="BX328" s="376"/>
      <c r="BY328" s="376"/>
      <c r="BZ328" s="376"/>
      <c r="CA328" s="376"/>
      <c r="CB328" s="376"/>
      <c r="CC328" s="376"/>
      <c r="CD328" s="376"/>
      <c r="CE328" s="377"/>
      <c r="CF328" s="369">
        <f>112148.7+15966.61+70797.66+112695.3+1136531.21+381266.81</f>
        <v>1829406.29</v>
      </c>
      <c r="CG328" s="370"/>
      <c r="CH328" s="370"/>
      <c r="CI328" s="370"/>
      <c r="CJ328" s="370"/>
      <c r="CK328" s="370"/>
      <c r="CL328" s="370"/>
      <c r="CM328" s="370"/>
      <c r="CN328" s="370"/>
      <c r="CO328" s="370"/>
      <c r="CP328" s="370"/>
      <c r="CQ328" s="370"/>
      <c r="CR328" s="371"/>
      <c r="CS328" s="375">
        <v>0</v>
      </c>
      <c r="CT328" s="376"/>
      <c r="CU328" s="376"/>
      <c r="CV328" s="376"/>
      <c r="CW328" s="376"/>
      <c r="CX328" s="376"/>
      <c r="CY328" s="376"/>
      <c r="CZ328" s="376"/>
      <c r="DA328" s="376"/>
      <c r="DB328" s="376"/>
      <c r="DC328" s="376"/>
      <c r="DD328" s="377"/>
    </row>
    <row r="329" spans="1:108" ht="23.45" customHeight="1">
      <c r="A329" s="142"/>
      <c r="B329" s="387" t="s">
        <v>794</v>
      </c>
      <c r="C329" s="387"/>
      <c r="D329" s="387"/>
      <c r="E329" s="387"/>
      <c r="F329" s="387"/>
      <c r="G329" s="387"/>
      <c r="H329" s="387"/>
      <c r="I329" s="387"/>
      <c r="J329" s="387"/>
      <c r="K329" s="387"/>
      <c r="L329" s="387"/>
      <c r="M329" s="387"/>
      <c r="N329" s="387"/>
      <c r="O329" s="387"/>
      <c r="P329" s="387"/>
      <c r="Q329" s="387"/>
      <c r="R329" s="387"/>
      <c r="S329" s="387"/>
      <c r="T329" s="387"/>
      <c r="U329" s="387"/>
      <c r="V329" s="387"/>
      <c r="W329" s="387"/>
      <c r="X329" s="388"/>
      <c r="Y329" s="381" t="s">
        <v>585</v>
      </c>
      <c r="Z329" s="382"/>
      <c r="AA329" s="382"/>
      <c r="AB329" s="382"/>
      <c r="AC329" s="382"/>
      <c r="AD329" s="382"/>
      <c r="AE329" s="382"/>
      <c r="AF329" s="382"/>
      <c r="AG329" s="382"/>
      <c r="AH329" s="382"/>
      <c r="AI329" s="382"/>
      <c r="AJ329" s="382"/>
      <c r="AK329" s="382"/>
      <c r="AL329" s="383"/>
      <c r="AM329" s="369">
        <f>AW329</f>
        <v>7808</v>
      </c>
      <c r="AN329" s="370"/>
      <c r="AO329" s="370"/>
      <c r="AP329" s="370"/>
      <c r="AQ329" s="370"/>
      <c r="AR329" s="370"/>
      <c r="AS329" s="370"/>
      <c r="AT329" s="370"/>
      <c r="AU329" s="370"/>
      <c r="AV329" s="371"/>
      <c r="AW329" s="369">
        <f>7808</f>
        <v>7808</v>
      </c>
      <c r="AX329" s="370"/>
      <c r="AY329" s="370"/>
      <c r="AZ329" s="370"/>
      <c r="BA329" s="370"/>
      <c r="BB329" s="370"/>
      <c r="BC329" s="370"/>
      <c r="BD329" s="370"/>
      <c r="BE329" s="370"/>
      <c r="BF329" s="370"/>
      <c r="BG329" s="370"/>
      <c r="BH329" s="370"/>
      <c r="BI329" s="371"/>
      <c r="BJ329" s="372">
        <v>0</v>
      </c>
      <c r="BK329" s="373"/>
      <c r="BL329" s="373"/>
      <c r="BM329" s="373"/>
      <c r="BN329" s="373"/>
      <c r="BO329" s="373"/>
      <c r="BP329" s="373"/>
      <c r="BQ329" s="373"/>
      <c r="BR329" s="373"/>
      <c r="BS329" s="373"/>
      <c r="BT329" s="373"/>
      <c r="BU329" s="374"/>
      <c r="BV329" s="375">
        <f t="shared" si="5"/>
        <v>7808</v>
      </c>
      <c r="BW329" s="376"/>
      <c r="BX329" s="376"/>
      <c r="BY329" s="376"/>
      <c r="BZ329" s="376"/>
      <c r="CA329" s="376"/>
      <c r="CB329" s="376"/>
      <c r="CC329" s="376"/>
      <c r="CD329" s="376"/>
      <c r="CE329" s="377"/>
      <c r="CF329" s="369">
        <v>7808</v>
      </c>
      <c r="CG329" s="370"/>
      <c r="CH329" s="370"/>
      <c r="CI329" s="370"/>
      <c r="CJ329" s="370"/>
      <c r="CK329" s="370"/>
      <c r="CL329" s="370"/>
      <c r="CM329" s="370"/>
      <c r="CN329" s="370"/>
      <c r="CO329" s="370"/>
      <c r="CP329" s="370"/>
      <c r="CQ329" s="370"/>
      <c r="CR329" s="371"/>
      <c r="CS329" s="375">
        <v>0</v>
      </c>
      <c r="CT329" s="376"/>
      <c r="CU329" s="376"/>
      <c r="CV329" s="376"/>
      <c r="CW329" s="376"/>
      <c r="CX329" s="376"/>
      <c r="CY329" s="376"/>
      <c r="CZ329" s="376"/>
      <c r="DA329" s="376"/>
      <c r="DB329" s="376"/>
      <c r="DC329" s="376"/>
      <c r="DD329" s="377"/>
    </row>
    <row r="330" spans="1:108" ht="27.6" customHeight="1">
      <c r="A330" s="68"/>
      <c r="B330" s="409" t="s">
        <v>281</v>
      </c>
      <c r="C330" s="409"/>
      <c r="D330" s="409"/>
      <c r="E330" s="409"/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  <c r="X330" s="410"/>
      <c r="Y330" s="381" t="s">
        <v>579</v>
      </c>
      <c r="Z330" s="382"/>
      <c r="AA330" s="382"/>
      <c r="AB330" s="382"/>
      <c r="AC330" s="382"/>
      <c r="AD330" s="382"/>
      <c r="AE330" s="382"/>
      <c r="AF330" s="382"/>
      <c r="AG330" s="382"/>
      <c r="AH330" s="382"/>
      <c r="AI330" s="382"/>
      <c r="AJ330" s="382"/>
      <c r="AK330" s="382"/>
      <c r="AL330" s="383"/>
      <c r="AM330" s="369">
        <f aca="true" t="shared" si="6" ref="AM330:AM331">AW330</f>
        <v>2413012.0300000003</v>
      </c>
      <c r="AN330" s="370"/>
      <c r="AO330" s="370"/>
      <c r="AP330" s="370"/>
      <c r="AQ330" s="370"/>
      <c r="AR330" s="370"/>
      <c r="AS330" s="370"/>
      <c r="AT330" s="370"/>
      <c r="AU330" s="370"/>
      <c r="AV330" s="371"/>
      <c r="AW330" s="369">
        <f>701.48+486610+941523.6+34650+78000+32191.2+839335.75</f>
        <v>2413012.0300000003</v>
      </c>
      <c r="AX330" s="370"/>
      <c r="AY330" s="370"/>
      <c r="AZ330" s="370"/>
      <c r="BA330" s="370"/>
      <c r="BB330" s="370"/>
      <c r="BC330" s="370"/>
      <c r="BD330" s="370"/>
      <c r="BE330" s="370"/>
      <c r="BF330" s="370"/>
      <c r="BG330" s="370"/>
      <c r="BH330" s="370"/>
      <c r="BI330" s="371"/>
      <c r="BJ330" s="372">
        <v>0</v>
      </c>
      <c r="BK330" s="373"/>
      <c r="BL330" s="373"/>
      <c r="BM330" s="373"/>
      <c r="BN330" s="373"/>
      <c r="BO330" s="373"/>
      <c r="BP330" s="373"/>
      <c r="BQ330" s="373"/>
      <c r="BR330" s="373"/>
      <c r="BS330" s="373"/>
      <c r="BT330" s="373"/>
      <c r="BU330" s="374"/>
      <c r="BV330" s="375">
        <f t="shared" si="5"/>
        <v>2412857.8099999996</v>
      </c>
      <c r="BW330" s="376"/>
      <c r="BX330" s="376"/>
      <c r="BY330" s="376"/>
      <c r="BZ330" s="376"/>
      <c r="CA330" s="376"/>
      <c r="CB330" s="376"/>
      <c r="CC330" s="376"/>
      <c r="CD330" s="376"/>
      <c r="CE330" s="377"/>
      <c r="CF330" s="369">
        <f>941523.6+34650+78547.26+32191.2+1325945.75</f>
        <v>2412857.8099999996</v>
      </c>
      <c r="CG330" s="370"/>
      <c r="CH330" s="370"/>
      <c r="CI330" s="370"/>
      <c r="CJ330" s="370"/>
      <c r="CK330" s="370"/>
      <c r="CL330" s="370"/>
      <c r="CM330" s="370"/>
      <c r="CN330" s="370"/>
      <c r="CO330" s="370"/>
      <c r="CP330" s="370"/>
      <c r="CQ330" s="370"/>
      <c r="CR330" s="371"/>
      <c r="CS330" s="375">
        <v>0</v>
      </c>
      <c r="CT330" s="376"/>
      <c r="CU330" s="376"/>
      <c r="CV330" s="376"/>
      <c r="CW330" s="376"/>
      <c r="CX330" s="376"/>
      <c r="CY330" s="376"/>
      <c r="CZ330" s="376"/>
      <c r="DA330" s="376"/>
      <c r="DB330" s="376"/>
      <c r="DC330" s="376"/>
      <c r="DD330" s="377"/>
    </row>
    <row r="331" spans="1:108" ht="20.45" customHeight="1">
      <c r="A331" s="142"/>
      <c r="B331" s="387" t="s">
        <v>795</v>
      </c>
      <c r="C331" s="387"/>
      <c r="D331" s="387"/>
      <c r="E331" s="387"/>
      <c r="F331" s="387"/>
      <c r="G331" s="387"/>
      <c r="H331" s="387"/>
      <c r="I331" s="387"/>
      <c r="J331" s="387"/>
      <c r="K331" s="387"/>
      <c r="L331" s="387"/>
      <c r="M331" s="387"/>
      <c r="N331" s="387"/>
      <c r="O331" s="387"/>
      <c r="P331" s="387"/>
      <c r="Q331" s="387"/>
      <c r="R331" s="387"/>
      <c r="S331" s="387"/>
      <c r="T331" s="387"/>
      <c r="U331" s="387"/>
      <c r="V331" s="387"/>
      <c r="W331" s="387"/>
      <c r="X331" s="388"/>
      <c r="Y331" s="381" t="s">
        <v>587</v>
      </c>
      <c r="Z331" s="382"/>
      <c r="AA331" s="382"/>
      <c r="AB331" s="382"/>
      <c r="AC331" s="382"/>
      <c r="AD331" s="382"/>
      <c r="AE331" s="382"/>
      <c r="AF331" s="382"/>
      <c r="AG331" s="382"/>
      <c r="AH331" s="382"/>
      <c r="AI331" s="382"/>
      <c r="AJ331" s="382"/>
      <c r="AK331" s="382"/>
      <c r="AL331" s="383"/>
      <c r="AM331" s="369">
        <f t="shared" si="6"/>
        <v>2366834.07</v>
      </c>
      <c r="AN331" s="370"/>
      <c r="AO331" s="370"/>
      <c r="AP331" s="370"/>
      <c r="AQ331" s="370"/>
      <c r="AR331" s="370"/>
      <c r="AS331" s="370"/>
      <c r="AT331" s="370"/>
      <c r="AU331" s="370"/>
      <c r="AV331" s="371"/>
      <c r="AW331" s="369">
        <f>9100+33196+273600+131208.67+11844+207776.77+125276+88934.41+322440+1055426.4+108031.82</f>
        <v>2366834.07</v>
      </c>
      <c r="AX331" s="370"/>
      <c r="AY331" s="370"/>
      <c r="AZ331" s="370"/>
      <c r="BA331" s="370"/>
      <c r="BB331" s="370"/>
      <c r="BC331" s="370"/>
      <c r="BD331" s="370"/>
      <c r="BE331" s="370"/>
      <c r="BF331" s="370"/>
      <c r="BG331" s="370"/>
      <c r="BH331" s="370"/>
      <c r="BI331" s="371"/>
      <c r="BJ331" s="372">
        <v>0</v>
      </c>
      <c r="BK331" s="373"/>
      <c r="BL331" s="373"/>
      <c r="BM331" s="373"/>
      <c r="BN331" s="373"/>
      <c r="BO331" s="373"/>
      <c r="BP331" s="373"/>
      <c r="BQ331" s="373"/>
      <c r="BR331" s="373"/>
      <c r="BS331" s="373"/>
      <c r="BT331" s="373"/>
      <c r="BU331" s="374"/>
      <c r="BV331" s="375">
        <f t="shared" si="5"/>
        <v>2366798.67</v>
      </c>
      <c r="BW331" s="376"/>
      <c r="BX331" s="376"/>
      <c r="BY331" s="376"/>
      <c r="BZ331" s="376"/>
      <c r="CA331" s="376"/>
      <c r="CB331" s="376"/>
      <c r="CC331" s="376"/>
      <c r="CD331" s="376"/>
      <c r="CE331" s="377"/>
      <c r="CF331" s="369">
        <f>11844+9064.6+207776.77+33196+125276+88934.41+322440+1055426.4+108031.82+273600+131208.67</f>
        <v>2366798.67</v>
      </c>
      <c r="CG331" s="370"/>
      <c r="CH331" s="370"/>
      <c r="CI331" s="370"/>
      <c r="CJ331" s="370"/>
      <c r="CK331" s="370"/>
      <c r="CL331" s="370"/>
      <c r="CM331" s="370"/>
      <c r="CN331" s="370"/>
      <c r="CO331" s="370"/>
      <c r="CP331" s="370"/>
      <c r="CQ331" s="370"/>
      <c r="CR331" s="371"/>
      <c r="CS331" s="375">
        <v>0</v>
      </c>
      <c r="CT331" s="376"/>
      <c r="CU331" s="376"/>
      <c r="CV331" s="376"/>
      <c r="CW331" s="376"/>
      <c r="CX331" s="376"/>
      <c r="CY331" s="376"/>
      <c r="CZ331" s="376"/>
      <c r="DA331" s="376"/>
      <c r="DB331" s="376"/>
      <c r="DC331" s="376"/>
      <c r="DD331" s="377"/>
    </row>
    <row r="332" spans="1:108" ht="20.45" customHeight="1">
      <c r="A332" s="142"/>
      <c r="B332" s="387" t="s">
        <v>796</v>
      </c>
      <c r="C332" s="387"/>
      <c r="D332" s="387"/>
      <c r="E332" s="387"/>
      <c r="F332" s="387"/>
      <c r="G332" s="387"/>
      <c r="H332" s="387"/>
      <c r="I332" s="387"/>
      <c r="J332" s="387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8"/>
      <c r="Y332" s="381" t="s">
        <v>595</v>
      </c>
      <c r="Z332" s="382"/>
      <c r="AA332" s="382"/>
      <c r="AB332" s="382"/>
      <c r="AC332" s="382"/>
      <c r="AD332" s="382"/>
      <c r="AE332" s="382"/>
      <c r="AF332" s="382"/>
      <c r="AG332" s="382"/>
      <c r="AH332" s="382"/>
      <c r="AI332" s="382"/>
      <c r="AJ332" s="382"/>
      <c r="AK332" s="382"/>
      <c r="AL332" s="383"/>
      <c r="AM332" s="369">
        <f aca="true" t="shared" si="7" ref="AM332">AW332</f>
        <v>31904.07</v>
      </c>
      <c r="AN332" s="370"/>
      <c r="AO332" s="370"/>
      <c r="AP332" s="370"/>
      <c r="AQ332" s="370"/>
      <c r="AR332" s="370"/>
      <c r="AS332" s="370"/>
      <c r="AT332" s="370"/>
      <c r="AU332" s="370"/>
      <c r="AV332" s="371"/>
      <c r="AW332" s="369">
        <v>31904.07</v>
      </c>
      <c r="AX332" s="370"/>
      <c r="AY332" s="370"/>
      <c r="AZ332" s="370"/>
      <c r="BA332" s="370"/>
      <c r="BB332" s="370"/>
      <c r="BC332" s="370"/>
      <c r="BD332" s="370"/>
      <c r="BE332" s="370"/>
      <c r="BF332" s="370"/>
      <c r="BG332" s="370"/>
      <c r="BH332" s="370"/>
      <c r="BI332" s="371"/>
      <c r="BJ332" s="372">
        <v>0</v>
      </c>
      <c r="BK332" s="373"/>
      <c r="BL332" s="373"/>
      <c r="BM332" s="373"/>
      <c r="BN332" s="373"/>
      <c r="BO332" s="373"/>
      <c r="BP332" s="373"/>
      <c r="BQ332" s="373"/>
      <c r="BR332" s="373"/>
      <c r="BS332" s="373"/>
      <c r="BT332" s="373"/>
      <c r="BU332" s="374"/>
      <c r="BV332" s="375">
        <f t="shared" si="5"/>
        <v>31904.07</v>
      </c>
      <c r="BW332" s="376"/>
      <c r="BX332" s="376"/>
      <c r="BY332" s="376"/>
      <c r="BZ332" s="376"/>
      <c r="CA332" s="376"/>
      <c r="CB332" s="376"/>
      <c r="CC332" s="376"/>
      <c r="CD332" s="376"/>
      <c r="CE332" s="377"/>
      <c r="CF332" s="369">
        <v>31904.07</v>
      </c>
      <c r="CG332" s="370"/>
      <c r="CH332" s="370"/>
      <c r="CI332" s="370"/>
      <c r="CJ332" s="370"/>
      <c r="CK332" s="370"/>
      <c r="CL332" s="370"/>
      <c r="CM332" s="370"/>
      <c r="CN332" s="370"/>
      <c r="CO332" s="370"/>
      <c r="CP332" s="370"/>
      <c r="CQ332" s="370"/>
      <c r="CR332" s="371"/>
      <c r="CS332" s="375">
        <v>0</v>
      </c>
      <c r="CT332" s="376"/>
      <c r="CU332" s="376"/>
      <c r="CV332" s="376"/>
      <c r="CW332" s="376"/>
      <c r="CX332" s="376"/>
      <c r="CY332" s="376"/>
      <c r="CZ332" s="376"/>
      <c r="DA332" s="376"/>
      <c r="DB332" s="376"/>
      <c r="DC332" s="376"/>
      <c r="DD332" s="377"/>
    </row>
    <row r="333" spans="1:108" ht="27.6" customHeight="1">
      <c r="A333" s="142"/>
      <c r="B333" s="387" t="s">
        <v>797</v>
      </c>
      <c r="C333" s="387"/>
      <c r="D333" s="387"/>
      <c r="E333" s="387"/>
      <c r="F333" s="387"/>
      <c r="G333" s="387"/>
      <c r="H333" s="387"/>
      <c r="I333" s="387"/>
      <c r="J333" s="387"/>
      <c r="K333" s="387"/>
      <c r="L333" s="387"/>
      <c r="M333" s="387"/>
      <c r="N333" s="387"/>
      <c r="O333" s="387"/>
      <c r="P333" s="387"/>
      <c r="Q333" s="387"/>
      <c r="R333" s="387"/>
      <c r="S333" s="387"/>
      <c r="T333" s="387"/>
      <c r="U333" s="387"/>
      <c r="V333" s="387"/>
      <c r="W333" s="387"/>
      <c r="X333" s="388"/>
      <c r="Y333" s="381" t="s">
        <v>793</v>
      </c>
      <c r="Z333" s="382"/>
      <c r="AA333" s="382"/>
      <c r="AB333" s="382"/>
      <c r="AC333" s="382"/>
      <c r="AD333" s="382"/>
      <c r="AE333" s="382"/>
      <c r="AF333" s="382"/>
      <c r="AG333" s="382"/>
      <c r="AH333" s="382"/>
      <c r="AI333" s="382"/>
      <c r="AJ333" s="382"/>
      <c r="AK333" s="382"/>
      <c r="AL333" s="383"/>
      <c r="AM333" s="369">
        <f aca="true" t="shared" si="8" ref="AM333">AW333</f>
        <v>451275</v>
      </c>
      <c r="AN333" s="370"/>
      <c r="AO333" s="370"/>
      <c r="AP333" s="370"/>
      <c r="AQ333" s="370"/>
      <c r="AR333" s="370"/>
      <c r="AS333" s="370"/>
      <c r="AT333" s="370"/>
      <c r="AU333" s="370"/>
      <c r="AV333" s="371"/>
      <c r="AW333" s="369">
        <f>389148+930+61197</f>
        <v>451275</v>
      </c>
      <c r="AX333" s="370"/>
      <c r="AY333" s="370"/>
      <c r="AZ333" s="370"/>
      <c r="BA333" s="370"/>
      <c r="BB333" s="370"/>
      <c r="BC333" s="370"/>
      <c r="BD333" s="370"/>
      <c r="BE333" s="370"/>
      <c r="BF333" s="370"/>
      <c r="BG333" s="370"/>
      <c r="BH333" s="370"/>
      <c r="BI333" s="371"/>
      <c r="BJ333" s="372">
        <v>0</v>
      </c>
      <c r="BK333" s="373"/>
      <c r="BL333" s="373"/>
      <c r="BM333" s="373"/>
      <c r="BN333" s="373"/>
      <c r="BO333" s="373"/>
      <c r="BP333" s="373"/>
      <c r="BQ333" s="373"/>
      <c r="BR333" s="373"/>
      <c r="BS333" s="373"/>
      <c r="BT333" s="373"/>
      <c r="BU333" s="374"/>
      <c r="BV333" s="375">
        <f t="shared" si="5"/>
        <v>451275</v>
      </c>
      <c r="BW333" s="376"/>
      <c r="BX333" s="376"/>
      <c r="BY333" s="376"/>
      <c r="BZ333" s="376"/>
      <c r="CA333" s="376"/>
      <c r="CB333" s="376"/>
      <c r="CC333" s="376"/>
      <c r="CD333" s="376"/>
      <c r="CE333" s="377"/>
      <c r="CF333" s="369">
        <f>930+389148+61197</f>
        <v>451275</v>
      </c>
      <c r="CG333" s="370"/>
      <c r="CH333" s="370"/>
      <c r="CI333" s="370"/>
      <c r="CJ333" s="370"/>
      <c r="CK333" s="370"/>
      <c r="CL333" s="370"/>
      <c r="CM333" s="370"/>
      <c r="CN333" s="370"/>
      <c r="CO333" s="370"/>
      <c r="CP333" s="370"/>
      <c r="CQ333" s="370"/>
      <c r="CR333" s="371"/>
      <c r="CS333" s="375">
        <v>0</v>
      </c>
      <c r="CT333" s="376"/>
      <c r="CU333" s="376"/>
      <c r="CV333" s="376"/>
      <c r="CW333" s="376"/>
      <c r="CX333" s="376"/>
      <c r="CY333" s="376"/>
      <c r="CZ333" s="376"/>
      <c r="DA333" s="376"/>
      <c r="DB333" s="376"/>
      <c r="DC333" s="376"/>
      <c r="DD333" s="377"/>
    </row>
    <row r="334" spans="1:108" ht="28.15" customHeight="1">
      <c r="A334" s="68"/>
      <c r="B334" s="397" t="s">
        <v>20</v>
      </c>
      <c r="C334" s="397"/>
      <c r="D334" s="397"/>
      <c r="E334" s="397"/>
      <c r="F334" s="397"/>
      <c r="G334" s="397"/>
      <c r="H334" s="397"/>
      <c r="I334" s="397"/>
      <c r="J334" s="397"/>
      <c r="K334" s="397"/>
      <c r="L334" s="397"/>
      <c r="M334" s="397"/>
      <c r="N334" s="397"/>
      <c r="O334" s="397"/>
      <c r="P334" s="397"/>
      <c r="Q334" s="397"/>
      <c r="R334" s="397"/>
      <c r="S334" s="397"/>
      <c r="T334" s="397"/>
      <c r="U334" s="397"/>
      <c r="V334" s="397"/>
      <c r="W334" s="397"/>
      <c r="X334" s="398"/>
      <c r="Y334" s="381" t="s">
        <v>16</v>
      </c>
      <c r="Z334" s="382"/>
      <c r="AA334" s="382"/>
      <c r="AB334" s="382"/>
      <c r="AC334" s="382"/>
      <c r="AD334" s="382"/>
      <c r="AE334" s="382"/>
      <c r="AF334" s="382"/>
      <c r="AG334" s="382"/>
      <c r="AH334" s="382"/>
      <c r="AI334" s="382"/>
      <c r="AJ334" s="382"/>
      <c r="AK334" s="382"/>
      <c r="AL334" s="383"/>
      <c r="AM334" s="389">
        <f>AW334</f>
        <v>560936.3</v>
      </c>
      <c r="AN334" s="390"/>
      <c r="AO334" s="390"/>
      <c r="AP334" s="390"/>
      <c r="AQ334" s="390"/>
      <c r="AR334" s="390"/>
      <c r="AS334" s="390"/>
      <c r="AT334" s="390"/>
      <c r="AU334" s="390"/>
      <c r="AV334" s="391"/>
      <c r="AW334" s="389">
        <f>AW338+AW339+AW340</f>
        <v>560936.3</v>
      </c>
      <c r="AX334" s="390"/>
      <c r="AY334" s="390"/>
      <c r="AZ334" s="390"/>
      <c r="BA334" s="390"/>
      <c r="BB334" s="390"/>
      <c r="BC334" s="390"/>
      <c r="BD334" s="390"/>
      <c r="BE334" s="390"/>
      <c r="BF334" s="390"/>
      <c r="BG334" s="390"/>
      <c r="BH334" s="390"/>
      <c r="BI334" s="391"/>
      <c r="BJ334" s="372">
        <v>0</v>
      </c>
      <c r="BK334" s="373"/>
      <c r="BL334" s="373"/>
      <c r="BM334" s="373"/>
      <c r="BN334" s="373"/>
      <c r="BO334" s="373"/>
      <c r="BP334" s="373"/>
      <c r="BQ334" s="373"/>
      <c r="BR334" s="373"/>
      <c r="BS334" s="373"/>
      <c r="BT334" s="373"/>
      <c r="BU334" s="374"/>
      <c r="BV334" s="375">
        <f t="shared" si="5"/>
        <v>560936.3</v>
      </c>
      <c r="BW334" s="376"/>
      <c r="BX334" s="376"/>
      <c r="BY334" s="376"/>
      <c r="BZ334" s="376"/>
      <c r="CA334" s="376"/>
      <c r="CB334" s="376"/>
      <c r="CC334" s="376"/>
      <c r="CD334" s="376"/>
      <c r="CE334" s="377"/>
      <c r="CF334" s="369">
        <f>CF338+CF339+CF340</f>
        <v>560936.3</v>
      </c>
      <c r="CG334" s="370"/>
      <c r="CH334" s="370"/>
      <c r="CI334" s="370"/>
      <c r="CJ334" s="370"/>
      <c r="CK334" s="370"/>
      <c r="CL334" s="370"/>
      <c r="CM334" s="370"/>
      <c r="CN334" s="370"/>
      <c r="CO334" s="370"/>
      <c r="CP334" s="370"/>
      <c r="CQ334" s="370"/>
      <c r="CR334" s="371"/>
      <c r="CS334" s="375">
        <v>0</v>
      </c>
      <c r="CT334" s="376"/>
      <c r="CU334" s="376"/>
      <c r="CV334" s="376"/>
      <c r="CW334" s="376"/>
      <c r="CX334" s="376"/>
      <c r="CY334" s="376"/>
      <c r="CZ334" s="376"/>
      <c r="DA334" s="376"/>
      <c r="DB334" s="376"/>
      <c r="DC334" s="376"/>
      <c r="DD334" s="377"/>
    </row>
    <row r="335" spans="1:108" ht="12.75">
      <c r="A335" s="68"/>
      <c r="B335" s="407" t="s">
        <v>1</v>
      </c>
      <c r="C335" s="407"/>
      <c r="D335" s="407"/>
      <c r="E335" s="407"/>
      <c r="F335" s="407"/>
      <c r="G335" s="407"/>
      <c r="H335" s="407"/>
      <c r="I335" s="407"/>
      <c r="J335" s="407"/>
      <c r="K335" s="407"/>
      <c r="L335" s="407"/>
      <c r="M335" s="407"/>
      <c r="N335" s="407"/>
      <c r="O335" s="407"/>
      <c r="P335" s="407"/>
      <c r="Q335" s="407"/>
      <c r="R335" s="407"/>
      <c r="S335" s="407"/>
      <c r="T335" s="407"/>
      <c r="U335" s="407"/>
      <c r="V335" s="407"/>
      <c r="W335" s="407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407"/>
      <c r="AT335" s="407"/>
      <c r="AU335" s="407"/>
      <c r="AV335" s="407"/>
      <c r="AW335" s="407"/>
      <c r="AX335" s="407"/>
      <c r="AY335" s="407"/>
      <c r="AZ335" s="407"/>
      <c r="BA335" s="407"/>
      <c r="BB335" s="407"/>
      <c r="BC335" s="407"/>
      <c r="BD335" s="407"/>
      <c r="BE335" s="407"/>
      <c r="BF335" s="407"/>
      <c r="BG335" s="407"/>
      <c r="BH335" s="407"/>
      <c r="BI335" s="407"/>
      <c r="BJ335" s="407"/>
      <c r="BK335" s="407"/>
      <c r="BL335" s="407"/>
      <c r="BM335" s="407"/>
      <c r="BN335" s="407"/>
      <c r="BO335" s="407"/>
      <c r="BP335" s="407"/>
      <c r="BQ335" s="407"/>
      <c r="BR335" s="407"/>
      <c r="BS335" s="407"/>
      <c r="BT335" s="407"/>
      <c r="BU335" s="407"/>
      <c r="BV335" s="407"/>
      <c r="BW335" s="407"/>
      <c r="BX335" s="407"/>
      <c r="BY335" s="407"/>
      <c r="BZ335" s="407"/>
      <c r="CA335" s="407"/>
      <c r="CB335" s="407"/>
      <c r="CC335" s="407"/>
      <c r="CD335" s="407"/>
      <c r="CE335" s="407"/>
      <c r="CF335" s="407"/>
      <c r="CG335" s="407"/>
      <c r="CH335" s="407"/>
      <c r="CI335" s="407"/>
      <c r="CJ335" s="407"/>
      <c r="CK335" s="407"/>
      <c r="CL335" s="407"/>
      <c r="CM335" s="407"/>
      <c r="CN335" s="407"/>
      <c r="CO335" s="407"/>
      <c r="CP335" s="407"/>
      <c r="CQ335" s="407"/>
      <c r="CR335" s="407"/>
      <c r="CS335" s="407"/>
      <c r="CT335" s="407"/>
      <c r="CU335" s="407"/>
      <c r="CV335" s="407"/>
      <c r="CW335" s="407"/>
      <c r="CX335" s="407"/>
      <c r="CY335" s="407"/>
      <c r="CZ335" s="407"/>
      <c r="DA335" s="407"/>
      <c r="DB335" s="407"/>
      <c r="DC335" s="407"/>
      <c r="DD335" s="408"/>
    </row>
    <row r="336" spans="1:108" ht="48.6" customHeight="1" hidden="1">
      <c r="A336" s="68"/>
      <c r="B336" s="397" t="s">
        <v>116</v>
      </c>
      <c r="C336" s="397"/>
      <c r="D336" s="397"/>
      <c r="E336" s="397"/>
      <c r="F336" s="397"/>
      <c r="G336" s="397"/>
      <c r="H336" s="397"/>
      <c r="I336" s="397"/>
      <c r="J336" s="397"/>
      <c r="K336" s="397"/>
      <c r="L336" s="397"/>
      <c r="M336" s="397"/>
      <c r="N336" s="397"/>
      <c r="O336" s="397"/>
      <c r="P336" s="397"/>
      <c r="Q336" s="397"/>
      <c r="R336" s="397"/>
      <c r="S336" s="397"/>
      <c r="T336" s="397"/>
      <c r="U336" s="397"/>
      <c r="V336" s="397"/>
      <c r="W336" s="397"/>
      <c r="X336" s="398"/>
      <c r="Y336" s="411" t="s">
        <v>114</v>
      </c>
      <c r="Z336" s="412"/>
      <c r="AA336" s="412"/>
      <c r="AB336" s="412"/>
      <c r="AC336" s="412"/>
      <c r="AD336" s="412"/>
      <c r="AE336" s="412"/>
      <c r="AF336" s="412"/>
      <c r="AG336" s="412"/>
      <c r="AH336" s="412"/>
      <c r="AI336" s="412"/>
      <c r="AJ336" s="412"/>
      <c r="AK336" s="412"/>
      <c r="AL336" s="413"/>
      <c r="AM336" s="389"/>
      <c r="AN336" s="390"/>
      <c r="AO336" s="390"/>
      <c r="AP336" s="390"/>
      <c r="AQ336" s="390"/>
      <c r="AR336" s="390"/>
      <c r="AS336" s="390"/>
      <c r="AT336" s="390"/>
      <c r="AU336" s="390"/>
      <c r="AV336" s="391"/>
      <c r="AW336" s="404"/>
      <c r="AX336" s="405"/>
      <c r="AY336" s="405"/>
      <c r="AZ336" s="405"/>
      <c r="BA336" s="405"/>
      <c r="BB336" s="405"/>
      <c r="BC336" s="405"/>
      <c r="BD336" s="405"/>
      <c r="BE336" s="405"/>
      <c r="BF336" s="405"/>
      <c r="BG336" s="405"/>
      <c r="BH336" s="405"/>
      <c r="BI336" s="406"/>
      <c r="BJ336" s="404"/>
      <c r="BK336" s="405"/>
      <c r="BL336" s="405"/>
      <c r="BM336" s="405"/>
      <c r="BN336" s="405"/>
      <c r="BO336" s="405"/>
      <c r="BP336" s="405"/>
      <c r="BQ336" s="405"/>
      <c r="BR336" s="405"/>
      <c r="BS336" s="405"/>
      <c r="BT336" s="405"/>
      <c r="BU336" s="406"/>
      <c r="BV336" s="369"/>
      <c r="BW336" s="370"/>
      <c r="BX336" s="370"/>
      <c r="BY336" s="370"/>
      <c r="BZ336" s="370"/>
      <c r="CA336" s="370"/>
      <c r="CB336" s="370"/>
      <c r="CC336" s="370"/>
      <c r="CD336" s="370"/>
      <c r="CE336" s="371"/>
      <c r="CF336" s="369"/>
      <c r="CG336" s="370"/>
      <c r="CH336" s="370"/>
      <c r="CI336" s="370"/>
      <c r="CJ336" s="370"/>
      <c r="CK336" s="370"/>
      <c r="CL336" s="370"/>
      <c r="CM336" s="370"/>
      <c r="CN336" s="370"/>
      <c r="CO336" s="370"/>
      <c r="CP336" s="370"/>
      <c r="CQ336" s="370"/>
      <c r="CR336" s="371"/>
      <c r="CS336" s="369"/>
      <c r="CT336" s="370"/>
      <c r="CU336" s="370"/>
      <c r="CV336" s="370"/>
      <c r="CW336" s="370"/>
      <c r="CX336" s="370"/>
      <c r="CY336" s="370"/>
      <c r="CZ336" s="370"/>
      <c r="DA336" s="370"/>
      <c r="DB336" s="370"/>
      <c r="DC336" s="370"/>
      <c r="DD336" s="371"/>
    </row>
    <row r="337" spans="1:108" ht="34.15" customHeight="1" hidden="1">
      <c r="A337" s="68"/>
      <c r="B337" s="397" t="s">
        <v>56</v>
      </c>
      <c r="C337" s="397"/>
      <c r="D337" s="397"/>
      <c r="E337" s="397"/>
      <c r="F337" s="397"/>
      <c r="G337" s="397"/>
      <c r="H337" s="397"/>
      <c r="I337" s="397"/>
      <c r="J337" s="397"/>
      <c r="K337" s="397"/>
      <c r="L337" s="397"/>
      <c r="M337" s="397"/>
      <c r="N337" s="397"/>
      <c r="O337" s="397"/>
      <c r="P337" s="397"/>
      <c r="Q337" s="397"/>
      <c r="R337" s="397"/>
      <c r="S337" s="397"/>
      <c r="T337" s="397"/>
      <c r="U337" s="397"/>
      <c r="V337" s="397"/>
      <c r="W337" s="397"/>
      <c r="X337" s="398"/>
      <c r="Y337" s="411" t="s">
        <v>55</v>
      </c>
      <c r="Z337" s="412"/>
      <c r="AA337" s="412"/>
      <c r="AB337" s="412"/>
      <c r="AC337" s="412"/>
      <c r="AD337" s="412"/>
      <c r="AE337" s="412"/>
      <c r="AF337" s="412"/>
      <c r="AG337" s="412"/>
      <c r="AH337" s="412"/>
      <c r="AI337" s="412"/>
      <c r="AJ337" s="412"/>
      <c r="AK337" s="412"/>
      <c r="AL337" s="413"/>
      <c r="AM337" s="389"/>
      <c r="AN337" s="390"/>
      <c r="AO337" s="390"/>
      <c r="AP337" s="390"/>
      <c r="AQ337" s="390"/>
      <c r="AR337" s="390"/>
      <c r="AS337" s="390"/>
      <c r="AT337" s="390"/>
      <c r="AU337" s="390"/>
      <c r="AV337" s="391"/>
      <c r="AW337" s="404"/>
      <c r="AX337" s="405"/>
      <c r="AY337" s="405"/>
      <c r="AZ337" s="405"/>
      <c r="BA337" s="405"/>
      <c r="BB337" s="405"/>
      <c r="BC337" s="405"/>
      <c r="BD337" s="405"/>
      <c r="BE337" s="405"/>
      <c r="BF337" s="405"/>
      <c r="BG337" s="405"/>
      <c r="BH337" s="405"/>
      <c r="BI337" s="406"/>
      <c r="BJ337" s="404"/>
      <c r="BK337" s="405"/>
      <c r="BL337" s="405"/>
      <c r="BM337" s="405"/>
      <c r="BN337" s="405"/>
      <c r="BO337" s="405"/>
      <c r="BP337" s="405"/>
      <c r="BQ337" s="405"/>
      <c r="BR337" s="405"/>
      <c r="BS337" s="405"/>
      <c r="BT337" s="405"/>
      <c r="BU337" s="406"/>
      <c r="BV337" s="369"/>
      <c r="BW337" s="370"/>
      <c r="BX337" s="370"/>
      <c r="BY337" s="370"/>
      <c r="BZ337" s="370"/>
      <c r="CA337" s="370"/>
      <c r="CB337" s="370"/>
      <c r="CC337" s="370"/>
      <c r="CD337" s="370"/>
      <c r="CE337" s="371"/>
      <c r="CF337" s="369"/>
      <c r="CG337" s="370"/>
      <c r="CH337" s="370"/>
      <c r="CI337" s="370"/>
      <c r="CJ337" s="370"/>
      <c r="CK337" s="370"/>
      <c r="CL337" s="370"/>
      <c r="CM337" s="370"/>
      <c r="CN337" s="370"/>
      <c r="CO337" s="370"/>
      <c r="CP337" s="370"/>
      <c r="CQ337" s="370"/>
      <c r="CR337" s="371"/>
      <c r="CS337" s="369"/>
      <c r="CT337" s="370"/>
      <c r="CU337" s="370"/>
      <c r="CV337" s="370"/>
      <c r="CW337" s="370"/>
      <c r="CX337" s="370"/>
      <c r="CY337" s="370"/>
      <c r="CZ337" s="370"/>
      <c r="DA337" s="370"/>
      <c r="DB337" s="370"/>
      <c r="DC337" s="370"/>
      <c r="DD337" s="371"/>
    </row>
    <row r="338" spans="1:108" ht="56.45" customHeight="1">
      <c r="A338" s="68"/>
      <c r="B338" s="397" t="s">
        <v>117</v>
      </c>
      <c r="C338" s="397"/>
      <c r="D338" s="397"/>
      <c r="E338" s="397"/>
      <c r="F338" s="397"/>
      <c r="G338" s="397"/>
      <c r="H338" s="397"/>
      <c r="I338" s="397"/>
      <c r="J338" s="397"/>
      <c r="K338" s="397"/>
      <c r="L338" s="397"/>
      <c r="M338" s="397"/>
      <c r="N338" s="397"/>
      <c r="O338" s="397"/>
      <c r="P338" s="397"/>
      <c r="Q338" s="397"/>
      <c r="R338" s="397"/>
      <c r="S338" s="397"/>
      <c r="T338" s="397"/>
      <c r="U338" s="397"/>
      <c r="V338" s="397"/>
      <c r="W338" s="397"/>
      <c r="X338" s="398"/>
      <c r="Y338" s="411" t="s">
        <v>115</v>
      </c>
      <c r="Z338" s="412"/>
      <c r="AA338" s="412"/>
      <c r="AB338" s="412"/>
      <c r="AC338" s="412"/>
      <c r="AD338" s="412"/>
      <c r="AE338" s="412"/>
      <c r="AF338" s="412"/>
      <c r="AG338" s="412"/>
      <c r="AH338" s="412"/>
      <c r="AI338" s="412"/>
      <c r="AJ338" s="412"/>
      <c r="AK338" s="412"/>
      <c r="AL338" s="413"/>
      <c r="AM338" s="389">
        <f aca="true" t="shared" si="9" ref="AM338:AM341">AW338</f>
        <v>41717.51</v>
      </c>
      <c r="AN338" s="390"/>
      <c r="AO338" s="390"/>
      <c r="AP338" s="390"/>
      <c r="AQ338" s="390"/>
      <c r="AR338" s="390"/>
      <c r="AS338" s="390"/>
      <c r="AT338" s="390"/>
      <c r="AU338" s="390"/>
      <c r="AV338" s="391"/>
      <c r="AW338" s="404">
        <f>39094+2623.51</f>
        <v>41717.51</v>
      </c>
      <c r="AX338" s="405"/>
      <c r="AY338" s="405"/>
      <c r="AZ338" s="405"/>
      <c r="BA338" s="405"/>
      <c r="BB338" s="405"/>
      <c r="BC338" s="405"/>
      <c r="BD338" s="405"/>
      <c r="BE338" s="405"/>
      <c r="BF338" s="405"/>
      <c r="BG338" s="405"/>
      <c r="BH338" s="405"/>
      <c r="BI338" s="406"/>
      <c r="BJ338" s="372">
        <v>0</v>
      </c>
      <c r="BK338" s="373"/>
      <c r="BL338" s="373"/>
      <c r="BM338" s="373"/>
      <c r="BN338" s="373"/>
      <c r="BO338" s="373"/>
      <c r="BP338" s="373"/>
      <c r="BQ338" s="373"/>
      <c r="BR338" s="373"/>
      <c r="BS338" s="373"/>
      <c r="BT338" s="373"/>
      <c r="BU338" s="374"/>
      <c r="BV338" s="375">
        <f aca="true" t="shared" si="10" ref="BV338:BV340">CF338</f>
        <v>41717.51</v>
      </c>
      <c r="BW338" s="376"/>
      <c r="BX338" s="376"/>
      <c r="BY338" s="376"/>
      <c r="BZ338" s="376"/>
      <c r="CA338" s="376"/>
      <c r="CB338" s="376"/>
      <c r="CC338" s="376"/>
      <c r="CD338" s="376"/>
      <c r="CE338" s="377"/>
      <c r="CF338" s="369">
        <f>41717.51</f>
        <v>41717.51</v>
      </c>
      <c r="CG338" s="370"/>
      <c r="CH338" s="370"/>
      <c r="CI338" s="370"/>
      <c r="CJ338" s="370"/>
      <c r="CK338" s="370"/>
      <c r="CL338" s="370"/>
      <c r="CM338" s="370"/>
      <c r="CN338" s="370"/>
      <c r="CO338" s="370"/>
      <c r="CP338" s="370"/>
      <c r="CQ338" s="370"/>
      <c r="CR338" s="371"/>
      <c r="CS338" s="375">
        <v>0</v>
      </c>
      <c r="CT338" s="376"/>
      <c r="CU338" s="376"/>
      <c r="CV338" s="376"/>
      <c r="CW338" s="376"/>
      <c r="CX338" s="376"/>
      <c r="CY338" s="376"/>
      <c r="CZ338" s="376"/>
      <c r="DA338" s="376"/>
      <c r="DB338" s="376"/>
      <c r="DC338" s="376"/>
      <c r="DD338" s="377"/>
    </row>
    <row r="339" spans="1:108" ht="67.15" customHeight="1">
      <c r="A339" s="68"/>
      <c r="B339" s="397" t="s">
        <v>763</v>
      </c>
      <c r="C339" s="397"/>
      <c r="D339" s="397"/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  <c r="T339" s="397"/>
      <c r="U339" s="397"/>
      <c r="V339" s="397"/>
      <c r="W339" s="397"/>
      <c r="X339" s="398"/>
      <c r="Y339" s="411" t="s">
        <v>762</v>
      </c>
      <c r="Z339" s="412"/>
      <c r="AA339" s="412"/>
      <c r="AB339" s="412"/>
      <c r="AC339" s="412"/>
      <c r="AD339" s="412"/>
      <c r="AE339" s="412"/>
      <c r="AF339" s="412"/>
      <c r="AG339" s="412"/>
      <c r="AH339" s="412"/>
      <c r="AI339" s="412"/>
      <c r="AJ339" s="412"/>
      <c r="AK339" s="412"/>
      <c r="AL339" s="413"/>
      <c r="AM339" s="389">
        <f t="shared" si="9"/>
        <v>6426.93</v>
      </c>
      <c r="AN339" s="390"/>
      <c r="AO339" s="390"/>
      <c r="AP339" s="390"/>
      <c r="AQ339" s="390"/>
      <c r="AR339" s="390"/>
      <c r="AS339" s="390"/>
      <c r="AT339" s="390"/>
      <c r="AU339" s="390"/>
      <c r="AV339" s="391"/>
      <c r="AW339" s="404">
        <f>6426.93</f>
        <v>6426.93</v>
      </c>
      <c r="AX339" s="405"/>
      <c r="AY339" s="405"/>
      <c r="AZ339" s="405"/>
      <c r="BA339" s="405"/>
      <c r="BB339" s="405"/>
      <c r="BC339" s="405"/>
      <c r="BD339" s="405"/>
      <c r="BE339" s="405"/>
      <c r="BF339" s="405"/>
      <c r="BG339" s="405"/>
      <c r="BH339" s="405"/>
      <c r="BI339" s="406"/>
      <c r="BJ339" s="372">
        <v>0</v>
      </c>
      <c r="BK339" s="373"/>
      <c r="BL339" s="373"/>
      <c r="BM339" s="373"/>
      <c r="BN339" s="373"/>
      <c r="BO339" s="373"/>
      <c r="BP339" s="373"/>
      <c r="BQ339" s="373"/>
      <c r="BR339" s="373"/>
      <c r="BS339" s="373"/>
      <c r="BT339" s="373"/>
      <c r="BU339" s="374"/>
      <c r="BV339" s="375">
        <f t="shared" si="10"/>
        <v>6426.93</v>
      </c>
      <c r="BW339" s="376"/>
      <c r="BX339" s="376"/>
      <c r="BY339" s="376"/>
      <c r="BZ339" s="376"/>
      <c r="CA339" s="376"/>
      <c r="CB339" s="376"/>
      <c r="CC339" s="376"/>
      <c r="CD339" s="376"/>
      <c r="CE339" s="377"/>
      <c r="CF339" s="369">
        <f>6426.93</f>
        <v>6426.93</v>
      </c>
      <c r="CG339" s="370"/>
      <c r="CH339" s="370"/>
      <c r="CI339" s="370"/>
      <c r="CJ339" s="370"/>
      <c r="CK339" s="370"/>
      <c r="CL339" s="370"/>
      <c r="CM339" s="370"/>
      <c r="CN339" s="370"/>
      <c r="CO339" s="370"/>
      <c r="CP339" s="370"/>
      <c r="CQ339" s="370"/>
      <c r="CR339" s="371"/>
      <c r="CS339" s="375">
        <v>0</v>
      </c>
      <c r="CT339" s="376"/>
      <c r="CU339" s="376"/>
      <c r="CV339" s="376"/>
      <c r="CW339" s="376"/>
      <c r="CX339" s="376"/>
      <c r="CY339" s="376"/>
      <c r="CZ339" s="376"/>
      <c r="DA339" s="376"/>
      <c r="DB339" s="376"/>
      <c r="DC339" s="376"/>
      <c r="DD339" s="377"/>
    </row>
    <row r="340" spans="1:108" ht="43.9" customHeight="1">
      <c r="A340" s="68"/>
      <c r="B340" s="397" t="s">
        <v>767</v>
      </c>
      <c r="C340" s="397"/>
      <c r="D340" s="397"/>
      <c r="E340" s="397"/>
      <c r="F340" s="397"/>
      <c r="G340" s="397"/>
      <c r="H340" s="397"/>
      <c r="I340" s="397"/>
      <c r="J340" s="397"/>
      <c r="K340" s="397"/>
      <c r="L340" s="397"/>
      <c r="M340" s="397"/>
      <c r="N340" s="397"/>
      <c r="O340" s="397"/>
      <c r="P340" s="397"/>
      <c r="Q340" s="397"/>
      <c r="R340" s="397"/>
      <c r="S340" s="397"/>
      <c r="T340" s="397"/>
      <c r="U340" s="397"/>
      <c r="V340" s="397"/>
      <c r="W340" s="397"/>
      <c r="X340" s="398"/>
      <c r="Y340" s="411" t="s">
        <v>766</v>
      </c>
      <c r="Z340" s="412"/>
      <c r="AA340" s="412"/>
      <c r="AB340" s="412"/>
      <c r="AC340" s="412"/>
      <c r="AD340" s="412"/>
      <c r="AE340" s="412"/>
      <c r="AF340" s="412"/>
      <c r="AG340" s="412"/>
      <c r="AH340" s="412"/>
      <c r="AI340" s="412"/>
      <c r="AJ340" s="412"/>
      <c r="AK340" s="412"/>
      <c r="AL340" s="413"/>
      <c r="AM340" s="389">
        <f t="shared" si="9"/>
        <v>512791.86</v>
      </c>
      <c r="AN340" s="390"/>
      <c r="AO340" s="390"/>
      <c r="AP340" s="390"/>
      <c r="AQ340" s="390"/>
      <c r="AR340" s="390"/>
      <c r="AS340" s="390"/>
      <c r="AT340" s="390"/>
      <c r="AU340" s="390"/>
      <c r="AV340" s="391"/>
      <c r="AW340" s="389">
        <f>457907.82+25465.99+27974.06+1443.99</f>
        <v>512791.86</v>
      </c>
      <c r="AX340" s="390"/>
      <c r="AY340" s="390"/>
      <c r="AZ340" s="390"/>
      <c r="BA340" s="390"/>
      <c r="BB340" s="390"/>
      <c r="BC340" s="390"/>
      <c r="BD340" s="390"/>
      <c r="BE340" s="390"/>
      <c r="BF340" s="390"/>
      <c r="BG340" s="390"/>
      <c r="BH340" s="390"/>
      <c r="BI340" s="391"/>
      <c r="BJ340" s="372">
        <v>0</v>
      </c>
      <c r="BK340" s="373"/>
      <c r="BL340" s="373"/>
      <c r="BM340" s="373"/>
      <c r="BN340" s="373"/>
      <c r="BO340" s="373"/>
      <c r="BP340" s="373"/>
      <c r="BQ340" s="373"/>
      <c r="BR340" s="373"/>
      <c r="BS340" s="373"/>
      <c r="BT340" s="373"/>
      <c r="BU340" s="374"/>
      <c r="BV340" s="375">
        <f t="shared" si="10"/>
        <v>512791.86</v>
      </c>
      <c r="BW340" s="376"/>
      <c r="BX340" s="376"/>
      <c r="BY340" s="376"/>
      <c r="BZ340" s="376"/>
      <c r="CA340" s="376"/>
      <c r="CB340" s="376"/>
      <c r="CC340" s="376"/>
      <c r="CD340" s="376"/>
      <c r="CE340" s="377"/>
      <c r="CF340" s="369">
        <f>485881.88+25465.99+1443.99</f>
        <v>512791.86</v>
      </c>
      <c r="CG340" s="370"/>
      <c r="CH340" s="370"/>
      <c r="CI340" s="370"/>
      <c r="CJ340" s="370"/>
      <c r="CK340" s="370"/>
      <c r="CL340" s="370"/>
      <c r="CM340" s="370"/>
      <c r="CN340" s="370"/>
      <c r="CO340" s="370"/>
      <c r="CP340" s="370"/>
      <c r="CQ340" s="370"/>
      <c r="CR340" s="371"/>
      <c r="CS340" s="375">
        <v>0</v>
      </c>
      <c r="CT340" s="376"/>
      <c r="CU340" s="376"/>
      <c r="CV340" s="376"/>
      <c r="CW340" s="376"/>
      <c r="CX340" s="376"/>
      <c r="CY340" s="376"/>
      <c r="CZ340" s="376"/>
      <c r="DA340" s="376"/>
      <c r="DB340" s="376"/>
      <c r="DC340" s="376"/>
      <c r="DD340" s="377"/>
    </row>
    <row r="341" spans="1:108" ht="12.75">
      <c r="A341" s="68"/>
      <c r="B341" s="407" t="s">
        <v>205</v>
      </c>
      <c r="C341" s="407"/>
      <c r="D341" s="407"/>
      <c r="E341" s="407"/>
      <c r="F341" s="407"/>
      <c r="G341" s="407"/>
      <c r="H341" s="407"/>
      <c r="I341" s="407"/>
      <c r="J341" s="407"/>
      <c r="K341" s="407"/>
      <c r="L341" s="407"/>
      <c r="M341" s="407"/>
      <c r="N341" s="407"/>
      <c r="O341" s="407"/>
      <c r="P341" s="407"/>
      <c r="Q341" s="407"/>
      <c r="R341" s="407"/>
      <c r="S341" s="407"/>
      <c r="T341" s="407"/>
      <c r="U341" s="407"/>
      <c r="V341" s="407"/>
      <c r="W341" s="407"/>
      <c r="X341" s="408"/>
      <c r="Y341" s="381" t="s">
        <v>17</v>
      </c>
      <c r="Z341" s="382"/>
      <c r="AA341" s="382"/>
      <c r="AB341" s="382"/>
      <c r="AC341" s="382"/>
      <c r="AD341" s="382"/>
      <c r="AE341" s="382"/>
      <c r="AF341" s="382"/>
      <c r="AG341" s="382"/>
      <c r="AH341" s="382"/>
      <c r="AI341" s="382"/>
      <c r="AJ341" s="382"/>
      <c r="AK341" s="382"/>
      <c r="AL341" s="383"/>
      <c r="AM341" s="389">
        <f t="shared" si="9"/>
        <v>81553</v>
      </c>
      <c r="AN341" s="390"/>
      <c r="AO341" s="390"/>
      <c r="AP341" s="390"/>
      <c r="AQ341" s="390"/>
      <c r="AR341" s="390"/>
      <c r="AS341" s="390"/>
      <c r="AT341" s="390"/>
      <c r="AU341" s="390"/>
      <c r="AV341" s="391"/>
      <c r="AW341" s="375">
        <f>AW343+AW344+AW345</f>
        <v>81553</v>
      </c>
      <c r="AX341" s="376"/>
      <c r="AY341" s="376"/>
      <c r="AZ341" s="376"/>
      <c r="BA341" s="376"/>
      <c r="BB341" s="376"/>
      <c r="BC341" s="376"/>
      <c r="BD341" s="376"/>
      <c r="BE341" s="376"/>
      <c r="BF341" s="376"/>
      <c r="BG341" s="376"/>
      <c r="BH341" s="376"/>
      <c r="BI341" s="377"/>
      <c r="BJ341" s="372">
        <v>0</v>
      </c>
      <c r="BK341" s="373"/>
      <c r="BL341" s="373"/>
      <c r="BM341" s="373"/>
      <c r="BN341" s="373"/>
      <c r="BO341" s="373"/>
      <c r="BP341" s="373"/>
      <c r="BQ341" s="373"/>
      <c r="BR341" s="373"/>
      <c r="BS341" s="373"/>
      <c r="BT341" s="373"/>
      <c r="BU341" s="374"/>
      <c r="BV341" s="369">
        <f>CF341</f>
        <v>81553</v>
      </c>
      <c r="BW341" s="370"/>
      <c r="BX341" s="370"/>
      <c r="BY341" s="370"/>
      <c r="BZ341" s="370"/>
      <c r="CA341" s="370"/>
      <c r="CB341" s="370"/>
      <c r="CC341" s="370"/>
      <c r="CD341" s="370"/>
      <c r="CE341" s="371"/>
      <c r="CF341" s="369">
        <f>CF343+CF344+CF345</f>
        <v>81553</v>
      </c>
      <c r="CG341" s="370"/>
      <c r="CH341" s="370"/>
      <c r="CI341" s="370"/>
      <c r="CJ341" s="370"/>
      <c r="CK341" s="370"/>
      <c r="CL341" s="370"/>
      <c r="CM341" s="370"/>
      <c r="CN341" s="370"/>
      <c r="CO341" s="370"/>
      <c r="CP341" s="370"/>
      <c r="CQ341" s="370"/>
      <c r="CR341" s="371"/>
      <c r="CS341" s="375">
        <v>0</v>
      </c>
      <c r="CT341" s="376"/>
      <c r="CU341" s="376"/>
      <c r="CV341" s="376"/>
      <c r="CW341" s="376"/>
      <c r="CX341" s="376"/>
      <c r="CY341" s="376"/>
      <c r="CZ341" s="376"/>
      <c r="DA341" s="376"/>
      <c r="DB341" s="376"/>
      <c r="DC341" s="376"/>
      <c r="DD341" s="377"/>
    </row>
    <row r="342" spans="1:108" ht="13.9" customHeight="1">
      <c r="A342" s="68"/>
      <c r="B342" s="409" t="s">
        <v>2</v>
      </c>
      <c r="C342" s="409"/>
      <c r="D342" s="409"/>
      <c r="E342" s="409"/>
      <c r="F342" s="409"/>
      <c r="G342" s="409"/>
      <c r="H342" s="409"/>
      <c r="I342" s="409"/>
      <c r="J342" s="409"/>
      <c r="K342" s="409"/>
      <c r="L342" s="409"/>
      <c r="M342" s="409"/>
      <c r="N342" s="409"/>
      <c r="O342" s="409"/>
      <c r="P342" s="409"/>
      <c r="Q342" s="409"/>
      <c r="R342" s="409"/>
      <c r="S342" s="409"/>
      <c r="T342" s="409"/>
      <c r="U342" s="409"/>
      <c r="V342" s="409"/>
      <c r="W342" s="409"/>
      <c r="X342" s="410"/>
      <c r="Y342" s="381"/>
      <c r="Z342" s="382"/>
      <c r="AA342" s="382"/>
      <c r="AB342" s="382"/>
      <c r="AC342" s="382"/>
      <c r="AD342" s="382"/>
      <c r="AE342" s="382"/>
      <c r="AF342" s="382"/>
      <c r="AG342" s="382"/>
      <c r="AH342" s="382"/>
      <c r="AI342" s="382"/>
      <c r="AJ342" s="382"/>
      <c r="AK342" s="382"/>
      <c r="AL342" s="383"/>
      <c r="AM342" s="369"/>
      <c r="AN342" s="370"/>
      <c r="AO342" s="370"/>
      <c r="AP342" s="370"/>
      <c r="AQ342" s="370"/>
      <c r="AR342" s="370"/>
      <c r="AS342" s="370"/>
      <c r="AT342" s="370"/>
      <c r="AU342" s="370"/>
      <c r="AV342" s="371"/>
      <c r="AW342" s="369"/>
      <c r="AX342" s="370"/>
      <c r="AY342" s="370"/>
      <c r="AZ342" s="370"/>
      <c r="BA342" s="370"/>
      <c r="BB342" s="370"/>
      <c r="BC342" s="370"/>
      <c r="BD342" s="370"/>
      <c r="BE342" s="370"/>
      <c r="BF342" s="370"/>
      <c r="BG342" s="370"/>
      <c r="BH342" s="370"/>
      <c r="BI342" s="371"/>
      <c r="BJ342" s="372"/>
      <c r="BK342" s="373"/>
      <c r="BL342" s="373"/>
      <c r="BM342" s="373"/>
      <c r="BN342" s="373"/>
      <c r="BO342" s="373"/>
      <c r="BP342" s="373"/>
      <c r="BQ342" s="373"/>
      <c r="BR342" s="373"/>
      <c r="BS342" s="373"/>
      <c r="BT342" s="373"/>
      <c r="BU342" s="374"/>
      <c r="BV342" s="369">
        <f>CF342</f>
        <v>0</v>
      </c>
      <c r="BW342" s="370"/>
      <c r="BX342" s="370"/>
      <c r="BY342" s="370"/>
      <c r="BZ342" s="370"/>
      <c r="CA342" s="370"/>
      <c r="CB342" s="370"/>
      <c r="CC342" s="370"/>
      <c r="CD342" s="370"/>
      <c r="CE342" s="371"/>
      <c r="CF342" s="369"/>
      <c r="CG342" s="370"/>
      <c r="CH342" s="370"/>
      <c r="CI342" s="370"/>
      <c r="CJ342" s="370"/>
      <c r="CK342" s="370"/>
      <c r="CL342" s="370"/>
      <c r="CM342" s="370"/>
      <c r="CN342" s="370"/>
      <c r="CO342" s="370"/>
      <c r="CP342" s="370"/>
      <c r="CQ342" s="370"/>
      <c r="CR342" s="371"/>
      <c r="CS342" s="369"/>
      <c r="CT342" s="370"/>
      <c r="CU342" s="370"/>
      <c r="CV342" s="370"/>
      <c r="CW342" s="370"/>
      <c r="CX342" s="370"/>
      <c r="CY342" s="370"/>
      <c r="CZ342" s="370"/>
      <c r="DA342" s="370"/>
      <c r="DB342" s="370"/>
      <c r="DC342" s="370"/>
      <c r="DD342" s="371"/>
    </row>
    <row r="343" spans="1:108" ht="12.75">
      <c r="A343" s="68"/>
      <c r="B343" s="407" t="s">
        <v>580</v>
      </c>
      <c r="C343" s="407"/>
      <c r="D343" s="407"/>
      <c r="E343" s="407"/>
      <c r="F343" s="407"/>
      <c r="G343" s="407"/>
      <c r="H343" s="407"/>
      <c r="I343" s="407"/>
      <c r="J343" s="407"/>
      <c r="K343" s="407"/>
      <c r="L343" s="407"/>
      <c r="M343" s="407"/>
      <c r="N343" s="407"/>
      <c r="O343" s="407"/>
      <c r="P343" s="407"/>
      <c r="Q343" s="407"/>
      <c r="R343" s="407"/>
      <c r="S343" s="407"/>
      <c r="T343" s="407"/>
      <c r="U343" s="407"/>
      <c r="V343" s="407"/>
      <c r="W343" s="407"/>
      <c r="X343" s="408"/>
      <c r="Y343" s="381" t="s">
        <v>581</v>
      </c>
      <c r="Z343" s="382"/>
      <c r="AA343" s="382"/>
      <c r="AB343" s="382"/>
      <c r="AC343" s="382"/>
      <c r="AD343" s="382"/>
      <c r="AE343" s="382"/>
      <c r="AF343" s="382"/>
      <c r="AG343" s="382"/>
      <c r="AH343" s="382"/>
      <c r="AI343" s="382"/>
      <c r="AJ343" s="382"/>
      <c r="AK343" s="382"/>
      <c r="AL343" s="383"/>
      <c r="AM343" s="389">
        <f aca="true" t="shared" si="11" ref="AM343:AM347">AW343</f>
        <v>49573</v>
      </c>
      <c r="AN343" s="390"/>
      <c r="AO343" s="390"/>
      <c r="AP343" s="390"/>
      <c r="AQ343" s="390"/>
      <c r="AR343" s="390"/>
      <c r="AS343" s="390"/>
      <c r="AT343" s="390"/>
      <c r="AU343" s="390"/>
      <c r="AV343" s="391"/>
      <c r="AW343" s="392">
        <f>43620+5953</f>
        <v>49573</v>
      </c>
      <c r="AX343" s="393"/>
      <c r="AY343" s="393"/>
      <c r="AZ343" s="393"/>
      <c r="BA343" s="393"/>
      <c r="BB343" s="393"/>
      <c r="BC343" s="393"/>
      <c r="BD343" s="393"/>
      <c r="BE343" s="393"/>
      <c r="BF343" s="393"/>
      <c r="BG343" s="393"/>
      <c r="BH343" s="393"/>
      <c r="BI343" s="394"/>
      <c r="BJ343" s="372">
        <v>0</v>
      </c>
      <c r="BK343" s="373"/>
      <c r="BL343" s="373"/>
      <c r="BM343" s="373"/>
      <c r="BN343" s="373"/>
      <c r="BO343" s="373"/>
      <c r="BP343" s="373"/>
      <c r="BQ343" s="373"/>
      <c r="BR343" s="373"/>
      <c r="BS343" s="373"/>
      <c r="BT343" s="373"/>
      <c r="BU343" s="374"/>
      <c r="BV343" s="375">
        <f aca="true" t="shared" si="12" ref="BV343:BV346">CF343</f>
        <v>49573</v>
      </c>
      <c r="BW343" s="376"/>
      <c r="BX343" s="376"/>
      <c r="BY343" s="376"/>
      <c r="BZ343" s="376"/>
      <c r="CA343" s="376"/>
      <c r="CB343" s="376"/>
      <c r="CC343" s="376"/>
      <c r="CD343" s="376"/>
      <c r="CE343" s="377"/>
      <c r="CF343" s="369">
        <f>49573</f>
        <v>49573</v>
      </c>
      <c r="CG343" s="370"/>
      <c r="CH343" s="370"/>
      <c r="CI343" s="370"/>
      <c r="CJ343" s="370"/>
      <c r="CK343" s="370"/>
      <c r="CL343" s="370"/>
      <c r="CM343" s="370"/>
      <c r="CN343" s="370"/>
      <c r="CO343" s="370"/>
      <c r="CP343" s="370"/>
      <c r="CQ343" s="370"/>
      <c r="CR343" s="371"/>
      <c r="CS343" s="375">
        <v>0</v>
      </c>
      <c r="CT343" s="376"/>
      <c r="CU343" s="376"/>
      <c r="CV343" s="376"/>
      <c r="CW343" s="376"/>
      <c r="CX343" s="376"/>
      <c r="CY343" s="376"/>
      <c r="CZ343" s="376"/>
      <c r="DA343" s="376"/>
      <c r="DB343" s="376"/>
      <c r="DC343" s="376"/>
      <c r="DD343" s="377"/>
    </row>
    <row r="344" spans="1:108" ht="12.75">
      <c r="A344" s="68"/>
      <c r="B344" s="407" t="s">
        <v>582</v>
      </c>
      <c r="C344" s="407"/>
      <c r="D344" s="407"/>
      <c r="E344" s="407"/>
      <c r="F344" s="407"/>
      <c r="G344" s="407"/>
      <c r="H344" s="407"/>
      <c r="I344" s="407"/>
      <c r="J344" s="407"/>
      <c r="K344" s="407"/>
      <c r="L344" s="407"/>
      <c r="M344" s="407"/>
      <c r="N344" s="407"/>
      <c r="O344" s="407"/>
      <c r="P344" s="407"/>
      <c r="Q344" s="407"/>
      <c r="R344" s="407"/>
      <c r="S344" s="407"/>
      <c r="T344" s="407"/>
      <c r="U344" s="407"/>
      <c r="V344" s="407"/>
      <c r="W344" s="407"/>
      <c r="X344" s="408"/>
      <c r="Y344" s="381" t="s">
        <v>581</v>
      </c>
      <c r="Z344" s="382"/>
      <c r="AA344" s="382"/>
      <c r="AB344" s="382"/>
      <c r="AC344" s="382"/>
      <c r="AD344" s="382"/>
      <c r="AE344" s="382"/>
      <c r="AF344" s="382"/>
      <c r="AG344" s="382"/>
      <c r="AH344" s="382"/>
      <c r="AI344" s="382"/>
      <c r="AJ344" s="382"/>
      <c r="AK344" s="382"/>
      <c r="AL344" s="383"/>
      <c r="AM344" s="389">
        <f t="shared" si="11"/>
        <v>19980</v>
      </c>
      <c r="AN344" s="390"/>
      <c r="AO344" s="390"/>
      <c r="AP344" s="390"/>
      <c r="AQ344" s="390"/>
      <c r="AR344" s="390"/>
      <c r="AS344" s="390"/>
      <c r="AT344" s="390"/>
      <c r="AU344" s="390"/>
      <c r="AV344" s="391"/>
      <c r="AW344" s="392">
        <f>10980+9000</f>
        <v>19980</v>
      </c>
      <c r="AX344" s="393"/>
      <c r="AY344" s="393"/>
      <c r="AZ344" s="393"/>
      <c r="BA344" s="393"/>
      <c r="BB344" s="393"/>
      <c r="BC344" s="393"/>
      <c r="BD344" s="393"/>
      <c r="BE344" s="393"/>
      <c r="BF344" s="393"/>
      <c r="BG344" s="393"/>
      <c r="BH344" s="393"/>
      <c r="BI344" s="394"/>
      <c r="BJ344" s="372">
        <v>0</v>
      </c>
      <c r="BK344" s="373"/>
      <c r="BL344" s="373"/>
      <c r="BM344" s="373"/>
      <c r="BN344" s="373"/>
      <c r="BO344" s="373"/>
      <c r="BP344" s="373"/>
      <c r="BQ344" s="373"/>
      <c r="BR344" s="373"/>
      <c r="BS344" s="373"/>
      <c r="BT344" s="373"/>
      <c r="BU344" s="374"/>
      <c r="BV344" s="375">
        <f t="shared" si="12"/>
        <v>19980</v>
      </c>
      <c r="BW344" s="376"/>
      <c r="BX344" s="376"/>
      <c r="BY344" s="376"/>
      <c r="BZ344" s="376"/>
      <c r="CA344" s="376"/>
      <c r="CB344" s="376"/>
      <c r="CC344" s="376"/>
      <c r="CD344" s="376"/>
      <c r="CE344" s="377"/>
      <c r="CF344" s="369">
        <f>19980</f>
        <v>19980</v>
      </c>
      <c r="CG344" s="370"/>
      <c r="CH344" s="370"/>
      <c r="CI344" s="370"/>
      <c r="CJ344" s="370"/>
      <c r="CK344" s="370"/>
      <c r="CL344" s="370"/>
      <c r="CM344" s="370"/>
      <c r="CN344" s="370"/>
      <c r="CO344" s="370"/>
      <c r="CP344" s="370"/>
      <c r="CQ344" s="370"/>
      <c r="CR344" s="371"/>
      <c r="CS344" s="375">
        <v>0</v>
      </c>
      <c r="CT344" s="376"/>
      <c r="CU344" s="376"/>
      <c r="CV344" s="376"/>
      <c r="CW344" s="376"/>
      <c r="CX344" s="376"/>
      <c r="CY344" s="376"/>
      <c r="CZ344" s="376"/>
      <c r="DA344" s="376"/>
      <c r="DB344" s="376"/>
      <c r="DC344" s="376"/>
      <c r="DD344" s="377"/>
    </row>
    <row r="345" spans="1:108" ht="30" customHeight="1">
      <c r="A345" s="142"/>
      <c r="B345" s="387" t="s">
        <v>769</v>
      </c>
      <c r="C345" s="387"/>
      <c r="D345" s="387"/>
      <c r="E345" s="387"/>
      <c r="F345" s="387"/>
      <c r="G345" s="387"/>
      <c r="H345" s="387"/>
      <c r="I345" s="387"/>
      <c r="J345" s="387"/>
      <c r="K345" s="387"/>
      <c r="L345" s="387"/>
      <c r="M345" s="387"/>
      <c r="N345" s="387"/>
      <c r="O345" s="387"/>
      <c r="P345" s="387"/>
      <c r="Q345" s="387"/>
      <c r="R345" s="387"/>
      <c r="S345" s="387"/>
      <c r="T345" s="387"/>
      <c r="U345" s="387"/>
      <c r="V345" s="387"/>
      <c r="W345" s="387"/>
      <c r="X345" s="388"/>
      <c r="Y345" s="381" t="s">
        <v>768</v>
      </c>
      <c r="Z345" s="382"/>
      <c r="AA345" s="382"/>
      <c r="AB345" s="382"/>
      <c r="AC345" s="382"/>
      <c r="AD345" s="382"/>
      <c r="AE345" s="382"/>
      <c r="AF345" s="382"/>
      <c r="AG345" s="382"/>
      <c r="AH345" s="382"/>
      <c r="AI345" s="382"/>
      <c r="AJ345" s="382"/>
      <c r="AK345" s="382"/>
      <c r="AL345" s="383"/>
      <c r="AM345" s="389">
        <f t="shared" si="11"/>
        <v>12000</v>
      </c>
      <c r="AN345" s="390"/>
      <c r="AO345" s="390"/>
      <c r="AP345" s="390"/>
      <c r="AQ345" s="390"/>
      <c r="AR345" s="390"/>
      <c r="AS345" s="390"/>
      <c r="AT345" s="390"/>
      <c r="AU345" s="390"/>
      <c r="AV345" s="391"/>
      <c r="AW345" s="392">
        <f>12000</f>
        <v>12000</v>
      </c>
      <c r="AX345" s="393"/>
      <c r="AY345" s="393"/>
      <c r="AZ345" s="393"/>
      <c r="BA345" s="393"/>
      <c r="BB345" s="393"/>
      <c r="BC345" s="393"/>
      <c r="BD345" s="393"/>
      <c r="BE345" s="393"/>
      <c r="BF345" s="393"/>
      <c r="BG345" s="393"/>
      <c r="BH345" s="393"/>
      <c r="BI345" s="394"/>
      <c r="BJ345" s="372">
        <v>0</v>
      </c>
      <c r="BK345" s="373"/>
      <c r="BL345" s="373"/>
      <c r="BM345" s="373"/>
      <c r="BN345" s="373"/>
      <c r="BO345" s="373"/>
      <c r="BP345" s="373"/>
      <c r="BQ345" s="373"/>
      <c r="BR345" s="373"/>
      <c r="BS345" s="373"/>
      <c r="BT345" s="373"/>
      <c r="BU345" s="374"/>
      <c r="BV345" s="375">
        <f t="shared" si="12"/>
        <v>12000</v>
      </c>
      <c r="BW345" s="376"/>
      <c r="BX345" s="376"/>
      <c r="BY345" s="376"/>
      <c r="BZ345" s="376"/>
      <c r="CA345" s="376"/>
      <c r="CB345" s="376"/>
      <c r="CC345" s="376"/>
      <c r="CD345" s="376"/>
      <c r="CE345" s="377"/>
      <c r="CF345" s="369">
        <f>12000</f>
        <v>12000</v>
      </c>
      <c r="CG345" s="370"/>
      <c r="CH345" s="370"/>
      <c r="CI345" s="370"/>
      <c r="CJ345" s="370"/>
      <c r="CK345" s="370"/>
      <c r="CL345" s="370"/>
      <c r="CM345" s="370"/>
      <c r="CN345" s="370"/>
      <c r="CO345" s="370"/>
      <c r="CP345" s="370"/>
      <c r="CQ345" s="370"/>
      <c r="CR345" s="371"/>
      <c r="CS345" s="375">
        <v>0</v>
      </c>
      <c r="CT345" s="376"/>
      <c r="CU345" s="376"/>
      <c r="CV345" s="376"/>
      <c r="CW345" s="376"/>
      <c r="CX345" s="376"/>
      <c r="CY345" s="376"/>
      <c r="CZ345" s="376"/>
      <c r="DA345" s="376"/>
      <c r="DB345" s="376"/>
      <c r="DC345" s="376"/>
      <c r="DD345" s="377"/>
    </row>
    <row r="346" spans="1:108" ht="28.9" customHeight="1">
      <c r="A346" s="68"/>
      <c r="B346" s="409" t="s">
        <v>87</v>
      </c>
      <c r="C346" s="409"/>
      <c r="D346" s="409"/>
      <c r="E346" s="409"/>
      <c r="F346" s="409"/>
      <c r="G346" s="409"/>
      <c r="H346" s="409"/>
      <c r="I346" s="409"/>
      <c r="J346" s="409"/>
      <c r="K346" s="409"/>
      <c r="L346" s="409"/>
      <c r="M346" s="409"/>
      <c r="N346" s="409"/>
      <c r="O346" s="409"/>
      <c r="P346" s="409"/>
      <c r="Q346" s="409"/>
      <c r="R346" s="409"/>
      <c r="S346" s="409"/>
      <c r="T346" s="409"/>
      <c r="U346" s="409"/>
      <c r="V346" s="409"/>
      <c r="W346" s="409"/>
      <c r="X346" s="410"/>
      <c r="Y346" s="381" t="s">
        <v>88</v>
      </c>
      <c r="Z346" s="382"/>
      <c r="AA346" s="382"/>
      <c r="AB346" s="382"/>
      <c r="AC346" s="382"/>
      <c r="AD346" s="382"/>
      <c r="AE346" s="382"/>
      <c r="AF346" s="382"/>
      <c r="AG346" s="382"/>
      <c r="AH346" s="382"/>
      <c r="AI346" s="382"/>
      <c r="AJ346" s="382"/>
      <c r="AK346" s="382"/>
      <c r="AL346" s="383"/>
      <c r="AM346" s="389">
        <f t="shared" si="11"/>
        <v>4186774.08</v>
      </c>
      <c r="AN346" s="390"/>
      <c r="AO346" s="390"/>
      <c r="AP346" s="390"/>
      <c r="AQ346" s="390"/>
      <c r="AR346" s="390"/>
      <c r="AS346" s="390"/>
      <c r="AT346" s="390"/>
      <c r="AU346" s="390"/>
      <c r="AV346" s="391"/>
      <c r="AW346" s="369">
        <f>AW347+AW348</f>
        <v>4186774.08</v>
      </c>
      <c r="AX346" s="370"/>
      <c r="AY346" s="370"/>
      <c r="AZ346" s="370"/>
      <c r="BA346" s="370"/>
      <c r="BB346" s="370"/>
      <c r="BC346" s="370"/>
      <c r="BD346" s="370"/>
      <c r="BE346" s="370"/>
      <c r="BF346" s="370"/>
      <c r="BG346" s="370"/>
      <c r="BH346" s="370"/>
      <c r="BI346" s="371"/>
      <c r="BJ346" s="372">
        <v>0</v>
      </c>
      <c r="BK346" s="373"/>
      <c r="BL346" s="373"/>
      <c r="BM346" s="373"/>
      <c r="BN346" s="373"/>
      <c r="BO346" s="373"/>
      <c r="BP346" s="373"/>
      <c r="BQ346" s="373"/>
      <c r="BR346" s="373"/>
      <c r="BS346" s="373"/>
      <c r="BT346" s="373"/>
      <c r="BU346" s="374"/>
      <c r="BV346" s="375">
        <f t="shared" si="12"/>
        <v>4186774.08</v>
      </c>
      <c r="BW346" s="376"/>
      <c r="BX346" s="376"/>
      <c r="BY346" s="376"/>
      <c r="BZ346" s="376"/>
      <c r="CA346" s="376"/>
      <c r="CB346" s="376"/>
      <c r="CC346" s="376"/>
      <c r="CD346" s="376"/>
      <c r="CE346" s="377"/>
      <c r="CF346" s="369">
        <f>CF347+CF348</f>
        <v>4186774.08</v>
      </c>
      <c r="CG346" s="370"/>
      <c r="CH346" s="370"/>
      <c r="CI346" s="370"/>
      <c r="CJ346" s="370"/>
      <c r="CK346" s="370"/>
      <c r="CL346" s="370"/>
      <c r="CM346" s="370"/>
      <c r="CN346" s="370"/>
      <c r="CO346" s="370"/>
      <c r="CP346" s="370"/>
      <c r="CQ346" s="370"/>
      <c r="CR346" s="371"/>
      <c r="CS346" s="375">
        <v>0</v>
      </c>
      <c r="CT346" s="376"/>
      <c r="CU346" s="376"/>
      <c r="CV346" s="376"/>
      <c r="CW346" s="376"/>
      <c r="CX346" s="376"/>
      <c r="CY346" s="376"/>
      <c r="CZ346" s="376"/>
      <c r="DA346" s="376"/>
      <c r="DB346" s="376"/>
      <c r="DC346" s="376"/>
      <c r="DD346" s="377"/>
    </row>
    <row r="347" spans="1:108" ht="28.9" customHeight="1">
      <c r="A347" s="142"/>
      <c r="B347" s="387" t="s">
        <v>798</v>
      </c>
      <c r="C347" s="387"/>
      <c r="D347" s="387"/>
      <c r="E347" s="387"/>
      <c r="F347" s="387"/>
      <c r="G347" s="387"/>
      <c r="H347" s="387"/>
      <c r="I347" s="387"/>
      <c r="J347" s="387"/>
      <c r="K347" s="387"/>
      <c r="L347" s="387"/>
      <c r="M347" s="387"/>
      <c r="N347" s="387"/>
      <c r="O347" s="387"/>
      <c r="P347" s="387"/>
      <c r="Q347" s="387"/>
      <c r="R347" s="387"/>
      <c r="S347" s="387"/>
      <c r="T347" s="387"/>
      <c r="U347" s="387"/>
      <c r="V347" s="387"/>
      <c r="W347" s="387"/>
      <c r="X347" s="388"/>
      <c r="Y347" s="381" t="s">
        <v>18</v>
      </c>
      <c r="Z347" s="382"/>
      <c r="AA347" s="382"/>
      <c r="AB347" s="382"/>
      <c r="AC347" s="382"/>
      <c r="AD347" s="382"/>
      <c r="AE347" s="382"/>
      <c r="AF347" s="382"/>
      <c r="AG347" s="382"/>
      <c r="AH347" s="382"/>
      <c r="AI347" s="382"/>
      <c r="AJ347" s="382"/>
      <c r="AK347" s="382"/>
      <c r="AL347" s="383"/>
      <c r="AM347" s="389">
        <f t="shared" si="11"/>
        <v>2545166.31</v>
      </c>
      <c r="AN347" s="390"/>
      <c r="AO347" s="390"/>
      <c r="AP347" s="390"/>
      <c r="AQ347" s="390"/>
      <c r="AR347" s="390"/>
      <c r="AS347" s="390"/>
      <c r="AT347" s="390"/>
      <c r="AU347" s="390"/>
      <c r="AV347" s="391"/>
      <c r="AW347" s="369">
        <f>810242.1+1734924.21</f>
        <v>2545166.31</v>
      </c>
      <c r="AX347" s="370"/>
      <c r="AY347" s="370"/>
      <c r="AZ347" s="370"/>
      <c r="BA347" s="370"/>
      <c r="BB347" s="370"/>
      <c r="BC347" s="370"/>
      <c r="BD347" s="370"/>
      <c r="BE347" s="370"/>
      <c r="BF347" s="370"/>
      <c r="BG347" s="370"/>
      <c r="BH347" s="370"/>
      <c r="BI347" s="371"/>
      <c r="BJ347" s="372">
        <v>0</v>
      </c>
      <c r="BK347" s="373"/>
      <c r="BL347" s="373"/>
      <c r="BM347" s="373"/>
      <c r="BN347" s="373"/>
      <c r="BO347" s="373"/>
      <c r="BP347" s="373"/>
      <c r="BQ347" s="373"/>
      <c r="BR347" s="373"/>
      <c r="BS347" s="373"/>
      <c r="BT347" s="373"/>
      <c r="BU347" s="374"/>
      <c r="BV347" s="369">
        <f>CF347</f>
        <v>2545166.31</v>
      </c>
      <c r="BW347" s="370"/>
      <c r="BX347" s="370"/>
      <c r="BY347" s="370"/>
      <c r="BZ347" s="370"/>
      <c r="CA347" s="370"/>
      <c r="CB347" s="370"/>
      <c r="CC347" s="370"/>
      <c r="CD347" s="370"/>
      <c r="CE347" s="371"/>
      <c r="CF347" s="369">
        <f>1734924.21+810242.1</f>
        <v>2545166.31</v>
      </c>
      <c r="CG347" s="370"/>
      <c r="CH347" s="370"/>
      <c r="CI347" s="370"/>
      <c r="CJ347" s="370"/>
      <c r="CK347" s="370"/>
      <c r="CL347" s="370"/>
      <c r="CM347" s="370"/>
      <c r="CN347" s="370"/>
      <c r="CO347" s="370"/>
      <c r="CP347" s="370"/>
      <c r="CQ347" s="370"/>
      <c r="CR347" s="371"/>
      <c r="CS347" s="375">
        <v>0</v>
      </c>
      <c r="CT347" s="376"/>
      <c r="CU347" s="376"/>
      <c r="CV347" s="376"/>
      <c r="CW347" s="376"/>
      <c r="CX347" s="376"/>
      <c r="CY347" s="376"/>
      <c r="CZ347" s="376"/>
      <c r="DA347" s="376"/>
      <c r="DB347" s="376"/>
      <c r="DC347" s="376"/>
      <c r="DD347" s="377"/>
    </row>
    <row r="348" spans="1:108" ht="29.45" customHeight="1">
      <c r="A348" s="68"/>
      <c r="B348" s="397" t="s">
        <v>206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  <c r="T348" s="397"/>
      <c r="U348" s="397"/>
      <c r="V348" s="397"/>
      <c r="W348" s="397"/>
      <c r="X348" s="398"/>
      <c r="Y348" s="381" t="s">
        <v>19</v>
      </c>
      <c r="Z348" s="382"/>
      <c r="AA348" s="382"/>
      <c r="AB348" s="382"/>
      <c r="AC348" s="382"/>
      <c r="AD348" s="382"/>
      <c r="AE348" s="382"/>
      <c r="AF348" s="382"/>
      <c r="AG348" s="382"/>
      <c r="AH348" s="382"/>
      <c r="AI348" s="382"/>
      <c r="AJ348" s="382"/>
      <c r="AK348" s="382"/>
      <c r="AL348" s="383"/>
      <c r="AM348" s="389">
        <f>AW348</f>
        <v>1641607.77</v>
      </c>
      <c r="AN348" s="390"/>
      <c r="AO348" s="390"/>
      <c r="AP348" s="390"/>
      <c r="AQ348" s="390"/>
      <c r="AR348" s="390"/>
      <c r="AS348" s="390"/>
      <c r="AT348" s="390"/>
      <c r="AU348" s="390"/>
      <c r="AV348" s="391"/>
      <c r="AW348" s="369">
        <f>AW389+AW390+AW391+AW392+AW393</f>
        <v>1641607.77</v>
      </c>
      <c r="AX348" s="370"/>
      <c r="AY348" s="370"/>
      <c r="AZ348" s="370"/>
      <c r="BA348" s="370"/>
      <c r="BB348" s="370"/>
      <c r="BC348" s="370"/>
      <c r="BD348" s="370"/>
      <c r="BE348" s="370"/>
      <c r="BF348" s="370"/>
      <c r="BG348" s="370"/>
      <c r="BH348" s="370"/>
      <c r="BI348" s="371"/>
      <c r="BJ348" s="372">
        <v>0</v>
      </c>
      <c r="BK348" s="373"/>
      <c r="BL348" s="373"/>
      <c r="BM348" s="373"/>
      <c r="BN348" s="373"/>
      <c r="BO348" s="373"/>
      <c r="BP348" s="373"/>
      <c r="BQ348" s="373"/>
      <c r="BR348" s="373"/>
      <c r="BS348" s="373"/>
      <c r="BT348" s="373"/>
      <c r="BU348" s="374"/>
      <c r="BV348" s="369">
        <f>CF348</f>
        <v>1641607.77</v>
      </c>
      <c r="BW348" s="370"/>
      <c r="BX348" s="370"/>
      <c r="BY348" s="370"/>
      <c r="BZ348" s="370"/>
      <c r="CA348" s="370"/>
      <c r="CB348" s="370"/>
      <c r="CC348" s="370"/>
      <c r="CD348" s="370"/>
      <c r="CE348" s="371"/>
      <c r="CF348" s="369">
        <f>CF389+CF390+CF391+CF392+CF393</f>
        <v>1641607.77</v>
      </c>
      <c r="CG348" s="370"/>
      <c r="CH348" s="370"/>
      <c r="CI348" s="370"/>
      <c r="CJ348" s="370"/>
      <c r="CK348" s="370"/>
      <c r="CL348" s="370"/>
      <c r="CM348" s="370"/>
      <c r="CN348" s="370"/>
      <c r="CO348" s="370"/>
      <c r="CP348" s="370"/>
      <c r="CQ348" s="370"/>
      <c r="CR348" s="371"/>
      <c r="CS348" s="375">
        <v>0</v>
      </c>
      <c r="CT348" s="376"/>
      <c r="CU348" s="376"/>
      <c r="CV348" s="376"/>
      <c r="CW348" s="376"/>
      <c r="CX348" s="376"/>
      <c r="CY348" s="376"/>
      <c r="CZ348" s="376"/>
      <c r="DA348" s="376"/>
      <c r="DB348" s="376"/>
      <c r="DC348" s="376"/>
      <c r="DD348" s="377"/>
    </row>
    <row r="349" spans="1:108" ht="30" customHeight="1" hidden="1">
      <c r="A349" s="68"/>
      <c r="B349" s="399" t="s">
        <v>81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399"/>
      <c r="Q349" s="399"/>
      <c r="R349" s="399"/>
      <c r="S349" s="399"/>
      <c r="T349" s="399"/>
      <c r="U349" s="399"/>
      <c r="V349" s="399"/>
      <c r="W349" s="399"/>
      <c r="X349" s="400"/>
      <c r="Y349" s="438" t="s">
        <v>13</v>
      </c>
      <c r="Z349" s="439"/>
      <c r="AA349" s="439"/>
      <c r="AB349" s="439"/>
      <c r="AC349" s="439"/>
      <c r="AD349" s="439"/>
      <c r="AE349" s="439"/>
      <c r="AF349" s="439"/>
      <c r="AG349" s="439"/>
      <c r="AH349" s="439"/>
      <c r="AI349" s="439"/>
      <c r="AJ349" s="439"/>
      <c r="AK349" s="439"/>
      <c r="AL349" s="440"/>
      <c r="AM349" s="458">
        <f aca="true" t="shared" si="13" ref="AM349">AW349</f>
        <v>0</v>
      </c>
      <c r="AN349" s="459"/>
      <c r="AO349" s="459"/>
      <c r="AP349" s="459"/>
      <c r="AQ349" s="459"/>
      <c r="AR349" s="459"/>
      <c r="AS349" s="459"/>
      <c r="AT349" s="459"/>
      <c r="AU349" s="459"/>
      <c r="AV349" s="460"/>
      <c r="AW349" s="461">
        <f>AW351+AW352+AW361+AW356</f>
        <v>0</v>
      </c>
      <c r="AX349" s="462"/>
      <c r="AY349" s="462"/>
      <c r="AZ349" s="462"/>
      <c r="BA349" s="462"/>
      <c r="BB349" s="462"/>
      <c r="BC349" s="462"/>
      <c r="BD349" s="462"/>
      <c r="BE349" s="462"/>
      <c r="BF349" s="462"/>
      <c r="BG349" s="462"/>
      <c r="BH349" s="462"/>
      <c r="BI349" s="463"/>
      <c r="BJ349" s="435">
        <v>0</v>
      </c>
      <c r="BK349" s="436"/>
      <c r="BL349" s="436"/>
      <c r="BM349" s="436"/>
      <c r="BN349" s="436"/>
      <c r="BO349" s="436"/>
      <c r="BP349" s="436"/>
      <c r="BQ349" s="436"/>
      <c r="BR349" s="436"/>
      <c r="BS349" s="436"/>
      <c r="BT349" s="436"/>
      <c r="BU349" s="437"/>
      <c r="BV349" s="458">
        <f aca="true" t="shared" si="14" ref="BV349">CF349</f>
        <v>0</v>
      </c>
      <c r="BW349" s="459"/>
      <c r="BX349" s="459"/>
      <c r="BY349" s="459"/>
      <c r="BZ349" s="459"/>
      <c r="CA349" s="459"/>
      <c r="CB349" s="459"/>
      <c r="CC349" s="459"/>
      <c r="CD349" s="459"/>
      <c r="CE349" s="460"/>
      <c r="CF349" s="461">
        <f>CF351+CF352+CF361+CF356</f>
        <v>0</v>
      </c>
      <c r="CG349" s="462"/>
      <c r="CH349" s="462"/>
      <c r="CI349" s="462"/>
      <c r="CJ349" s="462"/>
      <c r="CK349" s="462"/>
      <c r="CL349" s="462"/>
      <c r="CM349" s="462"/>
      <c r="CN349" s="462"/>
      <c r="CO349" s="462"/>
      <c r="CP349" s="462"/>
      <c r="CQ349" s="462"/>
      <c r="CR349" s="463"/>
      <c r="CS349" s="435">
        <v>0</v>
      </c>
      <c r="CT349" s="436"/>
      <c r="CU349" s="436"/>
      <c r="CV349" s="436"/>
      <c r="CW349" s="436"/>
      <c r="CX349" s="436"/>
      <c r="CY349" s="436"/>
      <c r="CZ349" s="436"/>
      <c r="DA349" s="436"/>
      <c r="DB349" s="436"/>
      <c r="DC349" s="436"/>
      <c r="DD349" s="437"/>
    </row>
    <row r="350" spans="1:108" ht="13.9" customHeight="1" hidden="1">
      <c r="A350" s="68"/>
      <c r="B350" s="397" t="s">
        <v>10</v>
      </c>
      <c r="C350" s="397"/>
      <c r="D350" s="397"/>
      <c r="E350" s="397"/>
      <c r="F350" s="397"/>
      <c r="G350" s="397"/>
      <c r="H350" s="397"/>
      <c r="I350" s="397"/>
      <c r="J350" s="397"/>
      <c r="K350" s="397"/>
      <c r="L350" s="397"/>
      <c r="M350" s="397"/>
      <c r="N350" s="397"/>
      <c r="O350" s="397"/>
      <c r="P350" s="397"/>
      <c r="Q350" s="397"/>
      <c r="R350" s="397"/>
      <c r="S350" s="397"/>
      <c r="T350" s="397"/>
      <c r="U350" s="397"/>
      <c r="V350" s="397"/>
      <c r="W350" s="397"/>
      <c r="X350" s="397"/>
      <c r="Y350" s="397"/>
      <c r="Z350" s="397"/>
      <c r="AA350" s="397"/>
      <c r="AB350" s="397"/>
      <c r="AC350" s="397"/>
      <c r="AD350" s="397"/>
      <c r="AE350" s="397"/>
      <c r="AF350" s="397"/>
      <c r="AG350" s="397"/>
      <c r="AH350" s="397"/>
      <c r="AI350" s="397"/>
      <c r="AJ350" s="397"/>
      <c r="AK350" s="397"/>
      <c r="AL350" s="397"/>
      <c r="AM350" s="397"/>
      <c r="AN350" s="397"/>
      <c r="AO350" s="397"/>
      <c r="AP350" s="397"/>
      <c r="AQ350" s="397"/>
      <c r="AR350" s="397"/>
      <c r="AS350" s="397"/>
      <c r="AT350" s="397"/>
      <c r="AU350" s="397"/>
      <c r="AV350" s="397"/>
      <c r="AW350" s="397"/>
      <c r="AX350" s="397"/>
      <c r="AY350" s="397"/>
      <c r="AZ350" s="397"/>
      <c r="BA350" s="397"/>
      <c r="BB350" s="397"/>
      <c r="BC350" s="397"/>
      <c r="BD350" s="397"/>
      <c r="BE350" s="397"/>
      <c r="BF350" s="397"/>
      <c r="BG350" s="397"/>
      <c r="BH350" s="397"/>
      <c r="BI350" s="397"/>
      <c r="BJ350" s="397"/>
      <c r="BK350" s="397"/>
      <c r="BL350" s="397"/>
      <c r="BM350" s="397"/>
      <c r="BN350" s="397"/>
      <c r="BO350" s="397"/>
      <c r="BP350" s="397"/>
      <c r="BQ350" s="397"/>
      <c r="BR350" s="397"/>
      <c r="BS350" s="397"/>
      <c r="BT350" s="397"/>
      <c r="BU350" s="397"/>
      <c r="BV350" s="397"/>
      <c r="BW350" s="397"/>
      <c r="BX350" s="397"/>
      <c r="BY350" s="397"/>
      <c r="BZ350" s="397"/>
      <c r="CA350" s="397"/>
      <c r="CB350" s="397"/>
      <c r="CC350" s="397"/>
      <c r="CD350" s="397"/>
      <c r="CE350" s="397"/>
      <c r="CF350" s="397"/>
      <c r="CG350" s="397"/>
      <c r="CH350" s="397"/>
      <c r="CI350" s="397"/>
      <c r="CJ350" s="397"/>
      <c r="CK350" s="397"/>
      <c r="CL350" s="397"/>
      <c r="CM350" s="397"/>
      <c r="CN350" s="397"/>
      <c r="CO350" s="397"/>
      <c r="CP350" s="397"/>
      <c r="CQ350" s="397"/>
      <c r="CR350" s="397"/>
      <c r="CS350" s="397"/>
      <c r="CT350" s="397"/>
      <c r="CU350" s="397"/>
      <c r="CV350" s="397"/>
      <c r="CW350" s="397"/>
      <c r="CX350" s="397"/>
      <c r="CY350" s="397"/>
      <c r="CZ350" s="397"/>
      <c r="DA350" s="397"/>
      <c r="DB350" s="397"/>
      <c r="DC350" s="397"/>
      <c r="DD350" s="398"/>
    </row>
    <row r="351" spans="1:108" ht="38.45" customHeight="1" hidden="1">
      <c r="A351" s="68"/>
      <c r="B351" s="397" t="s">
        <v>203</v>
      </c>
      <c r="C351" s="397"/>
      <c r="D351" s="397"/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  <c r="S351" s="397"/>
      <c r="T351" s="397"/>
      <c r="U351" s="397"/>
      <c r="V351" s="397"/>
      <c r="W351" s="397"/>
      <c r="X351" s="398"/>
      <c r="Y351" s="381" t="s">
        <v>50</v>
      </c>
      <c r="Z351" s="382"/>
      <c r="AA351" s="382"/>
      <c r="AB351" s="382"/>
      <c r="AC351" s="382"/>
      <c r="AD351" s="382"/>
      <c r="AE351" s="382"/>
      <c r="AF351" s="382"/>
      <c r="AG351" s="382"/>
      <c r="AH351" s="382"/>
      <c r="AI351" s="382"/>
      <c r="AJ351" s="382"/>
      <c r="AK351" s="382"/>
      <c r="AL351" s="383"/>
      <c r="AM351" s="414"/>
      <c r="AN351" s="415"/>
      <c r="AO351" s="415"/>
      <c r="AP351" s="415"/>
      <c r="AQ351" s="415"/>
      <c r="AR351" s="415"/>
      <c r="AS351" s="415"/>
      <c r="AT351" s="415"/>
      <c r="AU351" s="415"/>
      <c r="AV351" s="416"/>
      <c r="AW351" s="414"/>
      <c r="AX351" s="415"/>
      <c r="AY351" s="415"/>
      <c r="AZ351" s="415"/>
      <c r="BA351" s="415"/>
      <c r="BB351" s="415"/>
      <c r="BC351" s="415"/>
      <c r="BD351" s="415"/>
      <c r="BE351" s="415"/>
      <c r="BF351" s="415"/>
      <c r="BG351" s="415"/>
      <c r="BH351" s="415"/>
      <c r="BI351" s="416"/>
      <c r="BJ351" s="375">
        <v>0</v>
      </c>
      <c r="BK351" s="376"/>
      <c r="BL351" s="376"/>
      <c r="BM351" s="376"/>
      <c r="BN351" s="376"/>
      <c r="BO351" s="376"/>
      <c r="BP351" s="376"/>
      <c r="BQ351" s="376"/>
      <c r="BR351" s="376"/>
      <c r="BS351" s="376"/>
      <c r="BT351" s="376"/>
      <c r="BU351" s="377"/>
      <c r="BV351" s="369"/>
      <c r="BW351" s="370"/>
      <c r="BX351" s="370"/>
      <c r="BY351" s="370"/>
      <c r="BZ351" s="370"/>
      <c r="CA351" s="370"/>
      <c r="CB351" s="370"/>
      <c r="CC351" s="370"/>
      <c r="CD351" s="370"/>
      <c r="CE351" s="371"/>
      <c r="CF351" s="369"/>
      <c r="CG351" s="370"/>
      <c r="CH351" s="370"/>
      <c r="CI351" s="370"/>
      <c r="CJ351" s="370"/>
      <c r="CK351" s="370"/>
      <c r="CL351" s="370"/>
      <c r="CM351" s="370"/>
      <c r="CN351" s="370"/>
      <c r="CO351" s="370"/>
      <c r="CP351" s="370"/>
      <c r="CQ351" s="370"/>
      <c r="CR351" s="371"/>
      <c r="CS351" s="375">
        <v>0</v>
      </c>
      <c r="CT351" s="376"/>
      <c r="CU351" s="376"/>
      <c r="CV351" s="376"/>
      <c r="CW351" s="376"/>
      <c r="CX351" s="376"/>
      <c r="CY351" s="376"/>
      <c r="CZ351" s="376"/>
      <c r="DA351" s="376"/>
      <c r="DB351" s="376"/>
      <c r="DC351" s="376"/>
      <c r="DD351" s="377"/>
    </row>
    <row r="352" spans="1:108" ht="13.9" customHeight="1" hidden="1">
      <c r="A352" s="68"/>
      <c r="B352" s="397" t="s">
        <v>51</v>
      </c>
      <c r="C352" s="397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8"/>
      <c r="Y352" s="381" t="s">
        <v>52</v>
      </c>
      <c r="Z352" s="382"/>
      <c r="AA352" s="382"/>
      <c r="AB352" s="382"/>
      <c r="AC352" s="382"/>
      <c r="AD352" s="382"/>
      <c r="AE352" s="382"/>
      <c r="AF352" s="382"/>
      <c r="AG352" s="382"/>
      <c r="AH352" s="382"/>
      <c r="AI352" s="382"/>
      <c r="AJ352" s="382"/>
      <c r="AK352" s="382"/>
      <c r="AL352" s="383"/>
      <c r="AM352" s="375"/>
      <c r="AN352" s="376"/>
      <c r="AO352" s="376"/>
      <c r="AP352" s="376"/>
      <c r="AQ352" s="376"/>
      <c r="AR352" s="376"/>
      <c r="AS352" s="376"/>
      <c r="AT352" s="376"/>
      <c r="AU352" s="376"/>
      <c r="AV352" s="377"/>
      <c r="AW352" s="375"/>
      <c r="AX352" s="376"/>
      <c r="AY352" s="376"/>
      <c r="AZ352" s="376"/>
      <c r="BA352" s="376"/>
      <c r="BB352" s="376"/>
      <c r="BC352" s="376"/>
      <c r="BD352" s="376"/>
      <c r="BE352" s="376"/>
      <c r="BF352" s="376"/>
      <c r="BG352" s="376"/>
      <c r="BH352" s="376"/>
      <c r="BI352" s="377"/>
      <c r="BJ352" s="372">
        <v>0</v>
      </c>
      <c r="BK352" s="373"/>
      <c r="BL352" s="373"/>
      <c r="BM352" s="373"/>
      <c r="BN352" s="373"/>
      <c r="BO352" s="373"/>
      <c r="BP352" s="373"/>
      <c r="BQ352" s="373"/>
      <c r="BR352" s="373"/>
      <c r="BS352" s="373"/>
      <c r="BT352" s="373"/>
      <c r="BU352" s="374"/>
      <c r="BV352" s="375"/>
      <c r="BW352" s="376"/>
      <c r="BX352" s="376"/>
      <c r="BY352" s="376"/>
      <c r="BZ352" s="376"/>
      <c r="CA352" s="376"/>
      <c r="CB352" s="376"/>
      <c r="CC352" s="376"/>
      <c r="CD352" s="376"/>
      <c r="CE352" s="377"/>
      <c r="CF352" s="375"/>
      <c r="CG352" s="376"/>
      <c r="CH352" s="376"/>
      <c r="CI352" s="376"/>
      <c r="CJ352" s="376"/>
      <c r="CK352" s="376"/>
      <c r="CL352" s="376"/>
      <c r="CM352" s="376"/>
      <c r="CN352" s="376"/>
      <c r="CO352" s="376"/>
      <c r="CP352" s="376"/>
      <c r="CQ352" s="376"/>
      <c r="CR352" s="377"/>
      <c r="CS352" s="372">
        <v>0</v>
      </c>
      <c r="CT352" s="373"/>
      <c r="CU352" s="373"/>
      <c r="CV352" s="373"/>
      <c r="CW352" s="373"/>
      <c r="CX352" s="373"/>
      <c r="CY352" s="373"/>
      <c r="CZ352" s="373"/>
      <c r="DA352" s="373"/>
      <c r="DB352" s="373"/>
      <c r="DC352" s="373"/>
      <c r="DD352" s="374"/>
    </row>
    <row r="353" spans="1:108" ht="13.9" customHeight="1" hidden="1">
      <c r="A353" s="68"/>
      <c r="B353" s="397" t="s">
        <v>1</v>
      </c>
      <c r="C353" s="397"/>
      <c r="D353" s="397"/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  <c r="BA353" s="397"/>
      <c r="BB353" s="397"/>
      <c r="BC353" s="397"/>
      <c r="BD353" s="397"/>
      <c r="BE353" s="397"/>
      <c r="BF353" s="397"/>
      <c r="BG353" s="397"/>
      <c r="BH353" s="397"/>
      <c r="BI353" s="397"/>
      <c r="BJ353" s="397"/>
      <c r="BK353" s="397"/>
      <c r="BL353" s="397"/>
      <c r="BM353" s="397"/>
      <c r="BN353" s="397"/>
      <c r="BO353" s="397"/>
      <c r="BP353" s="397"/>
      <c r="BQ353" s="397"/>
      <c r="BR353" s="397"/>
      <c r="BS353" s="397"/>
      <c r="BT353" s="397"/>
      <c r="BU353" s="397"/>
      <c r="BV353" s="397"/>
      <c r="BW353" s="397"/>
      <c r="BX353" s="397"/>
      <c r="BY353" s="397"/>
      <c r="BZ353" s="397"/>
      <c r="CA353" s="397"/>
      <c r="CB353" s="397"/>
      <c r="CC353" s="397"/>
      <c r="CD353" s="397"/>
      <c r="CE353" s="397"/>
      <c r="CF353" s="397"/>
      <c r="CG353" s="397"/>
      <c r="CH353" s="397"/>
      <c r="CI353" s="397"/>
      <c r="CJ353" s="397"/>
      <c r="CK353" s="397"/>
      <c r="CL353" s="397"/>
      <c r="CM353" s="397"/>
      <c r="CN353" s="397"/>
      <c r="CO353" s="397"/>
      <c r="CP353" s="397"/>
      <c r="CQ353" s="397"/>
      <c r="CR353" s="397"/>
      <c r="CS353" s="397"/>
      <c r="CT353" s="397"/>
      <c r="CU353" s="397"/>
      <c r="CV353" s="397"/>
      <c r="CW353" s="397"/>
      <c r="CX353" s="397"/>
      <c r="CY353" s="397"/>
      <c r="CZ353" s="397"/>
      <c r="DA353" s="397"/>
      <c r="DB353" s="397"/>
      <c r="DC353" s="397"/>
      <c r="DD353" s="398"/>
    </row>
    <row r="354" spans="1:108" ht="13.15" customHeight="1" hidden="1">
      <c r="A354" s="68"/>
      <c r="B354" s="407" t="s">
        <v>53</v>
      </c>
      <c r="C354" s="407"/>
      <c r="D354" s="407"/>
      <c r="E354" s="407"/>
      <c r="F354" s="407"/>
      <c r="G354" s="407"/>
      <c r="H354" s="407"/>
      <c r="I354" s="407"/>
      <c r="J354" s="407"/>
      <c r="K354" s="407"/>
      <c r="L354" s="407"/>
      <c r="M354" s="407"/>
      <c r="N354" s="407"/>
      <c r="O354" s="407"/>
      <c r="P354" s="407"/>
      <c r="Q354" s="407"/>
      <c r="R354" s="407"/>
      <c r="S354" s="407"/>
      <c r="T354" s="407"/>
      <c r="U354" s="407"/>
      <c r="V354" s="407"/>
      <c r="W354" s="407"/>
      <c r="X354" s="408"/>
      <c r="Y354" s="381" t="s">
        <v>14</v>
      </c>
      <c r="Z354" s="382"/>
      <c r="AA354" s="382"/>
      <c r="AB354" s="382"/>
      <c r="AC354" s="382"/>
      <c r="AD354" s="382"/>
      <c r="AE354" s="382"/>
      <c r="AF354" s="382"/>
      <c r="AG354" s="382"/>
      <c r="AH354" s="382"/>
      <c r="AI354" s="382"/>
      <c r="AJ354" s="382"/>
      <c r="AK354" s="382"/>
      <c r="AL354" s="383"/>
      <c r="AM354" s="375"/>
      <c r="AN354" s="376"/>
      <c r="AO354" s="376"/>
      <c r="AP354" s="376"/>
      <c r="AQ354" s="376"/>
      <c r="AR354" s="376"/>
      <c r="AS354" s="376"/>
      <c r="AT354" s="376"/>
      <c r="AU354" s="376"/>
      <c r="AV354" s="377"/>
      <c r="AW354" s="375"/>
      <c r="AX354" s="376"/>
      <c r="AY354" s="376"/>
      <c r="AZ354" s="376"/>
      <c r="BA354" s="376"/>
      <c r="BB354" s="376"/>
      <c r="BC354" s="376"/>
      <c r="BD354" s="376"/>
      <c r="BE354" s="376"/>
      <c r="BF354" s="376"/>
      <c r="BG354" s="376"/>
      <c r="BH354" s="376"/>
      <c r="BI354" s="377"/>
      <c r="BJ354" s="372">
        <v>0</v>
      </c>
      <c r="BK354" s="373"/>
      <c r="BL354" s="373"/>
      <c r="BM354" s="373"/>
      <c r="BN354" s="373"/>
      <c r="BO354" s="373"/>
      <c r="BP354" s="373"/>
      <c r="BQ354" s="373"/>
      <c r="BR354" s="373"/>
      <c r="BS354" s="373"/>
      <c r="BT354" s="373"/>
      <c r="BU354" s="374"/>
      <c r="BV354" s="372"/>
      <c r="BW354" s="373"/>
      <c r="BX354" s="373"/>
      <c r="BY354" s="373"/>
      <c r="BZ354" s="373"/>
      <c r="CA354" s="373"/>
      <c r="CB354" s="373"/>
      <c r="CC354" s="373"/>
      <c r="CD354" s="373"/>
      <c r="CE354" s="374"/>
      <c r="CF354" s="372"/>
      <c r="CG354" s="373"/>
      <c r="CH354" s="373"/>
      <c r="CI354" s="373"/>
      <c r="CJ354" s="373"/>
      <c r="CK354" s="373"/>
      <c r="CL354" s="373"/>
      <c r="CM354" s="373"/>
      <c r="CN354" s="373"/>
      <c r="CO354" s="373"/>
      <c r="CP354" s="373"/>
      <c r="CQ354" s="373"/>
      <c r="CR354" s="374"/>
      <c r="CS354" s="372">
        <v>0</v>
      </c>
      <c r="CT354" s="373"/>
      <c r="CU354" s="373"/>
      <c r="CV354" s="373"/>
      <c r="CW354" s="373"/>
      <c r="CX354" s="373"/>
      <c r="CY354" s="373"/>
      <c r="CZ354" s="373"/>
      <c r="DA354" s="373"/>
      <c r="DB354" s="373"/>
      <c r="DC354" s="373"/>
      <c r="DD354" s="374"/>
    </row>
    <row r="355" spans="1:108" ht="18.6" customHeight="1" hidden="1">
      <c r="A355" s="68"/>
      <c r="B355" s="407" t="s">
        <v>586</v>
      </c>
      <c r="C355" s="407"/>
      <c r="D355" s="407"/>
      <c r="E355" s="407"/>
      <c r="F355" s="407"/>
      <c r="G355" s="407"/>
      <c r="H355" s="407"/>
      <c r="I355" s="407"/>
      <c r="J355" s="407"/>
      <c r="K355" s="407"/>
      <c r="L355" s="407"/>
      <c r="M355" s="407"/>
      <c r="N355" s="407"/>
      <c r="O355" s="407"/>
      <c r="P355" s="407"/>
      <c r="Q355" s="407"/>
      <c r="R355" s="407"/>
      <c r="S355" s="407"/>
      <c r="T355" s="407"/>
      <c r="U355" s="407"/>
      <c r="V355" s="407"/>
      <c r="W355" s="407"/>
      <c r="X355" s="408"/>
      <c r="Y355" s="381" t="s">
        <v>587</v>
      </c>
      <c r="Z355" s="382"/>
      <c r="AA355" s="382"/>
      <c r="AB355" s="382"/>
      <c r="AC355" s="382"/>
      <c r="AD355" s="382"/>
      <c r="AE355" s="382"/>
      <c r="AF355" s="382"/>
      <c r="AG355" s="382"/>
      <c r="AH355" s="382"/>
      <c r="AI355" s="382"/>
      <c r="AJ355" s="382"/>
      <c r="AK355" s="382"/>
      <c r="AL355" s="383"/>
      <c r="AM355" s="375"/>
      <c r="AN355" s="376"/>
      <c r="AO355" s="376"/>
      <c r="AP355" s="376"/>
      <c r="AQ355" s="376"/>
      <c r="AR355" s="376"/>
      <c r="AS355" s="376"/>
      <c r="AT355" s="376"/>
      <c r="AU355" s="376"/>
      <c r="AV355" s="377"/>
      <c r="AW355" s="375"/>
      <c r="AX355" s="376"/>
      <c r="AY355" s="376"/>
      <c r="AZ355" s="376"/>
      <c r="BA355" s="376"/>
      <c r="BB355" s="376"/>
      <c r="BC355" s="376"/>
      <c r="BD355" s="376"/>
      <c r="BE355" s="376"/>
      <c r="BF355" s="376"/>
      <c r="BG355" s="376"/>
      <c r="BH355" s="376"/>
      <c r="BI355" s="377"/>
      <c r="BJ355" s="372">
        <v>0</v>
      </c>
      <c r="BK355" s="373"/>
      <c r="BL355" s="373"/>
      <c r="BM355" s="373"/>
      <c r="BN355" s="373"/>
      <c r="BO355" s="373"/>
      <c r="BP355" s="373"/>
      <c r="BQ355" s="373"/>
      <c r="BR355" s="373"/>
      <c r="BS355" s="373"/>
      <c r="BT355" s="373"/>
      <c r="BU355" s="374"/>
      <c r="BV355" s="375"/>
      <c r="BW355" s="376"/>
      <c r="BX355" s="376"/>
      <c r="BY355" s="376"/>
      <c r="BZ355" s="376"/>
      <c r="CA355" s="376"/>
      <c r="CB355" s="376"/>
      <c r="CC355" s="376"/>
      <c r="CD355" s="376"/>
      <c r="CE355" s="377"/>
      <c r="CF355" s="369"/>
      <c r="CG355" s="370"/>
      <c r="CH355" s="370"/>
      <c r="CI355" s="370"/>
      <c r="CJ355" s="370"/>
      <c r="CK355" s="370"/>
      <c r="CL355" s="370"/>
      <c r="CM355" s="370"/>
      <c r="CN355" s="370"/>
      <c r="CO355" s="370"/>
      <c r="CP355" s="370"/>
      <c r="CQ355" s="370"/>
      <c r="CR355" s="371"/>
      <c r="CS355" s="372">
        <v>0</v>
      </c>
      <c r="CT355" s="373"/>
      <c r="CU355" s="373"/>
      <c r="CV355" s="373"/>
      <c r="CW355" s="373"/>
      <c r="CX355" s="373"/>
      <c r="CY355" s="373"/>
      <c r="CZ355" s="373"/>
      <c r="DA355" s="373"/>
      <c r="DB355" s="373"/>
      <c r="DC355" s="373"/>
      <c r="DD355" s="374"/>
    </row>
    <row r="356" spans="1:108" ht="25.9" customHeight="1" hidden="1">
      <c r="A356" s="68"/>
      <c r="B356" s="397" t="s">
        <v>765</v>
      </c>
      <c r="C356" s="397"/>
      <c r="D356" s="397"/>
      <c r="E356" s="397"/>
      <c r="F356" s="397"/>
      <c r="G356" s="397"/>
      <c r="H356" s="397"/>
      <c r="I356" s="397"/>
      <c r="J356" s="397"/>
      <c r="K356" s="397"/>
      <c r="L356" s="397"/>
      <c r="M356" s="397"/>
      <c r="N356" s="397"/>
      <c r="O356" s="397"/>
      <c r="P356" s="397"/>
      <c r="Q356" s="397"/>
      <c r="R356" s="397"/>
      <c r="S356" s="397"/>
      <c r="T356" s="397"/>
      <c r="U356" s="397"/>
      <c r="V356" s="397"/>
      <c r="W356" s="397"/>
      <c r="X356" s="398"/>
      <c r="Y356" s="381" t="s">
        <v>16</v>
      </c>
      <c r="Z356" s="382"/>
      <c r="AA356" s="382"/>
      <c r="AB356" s="382"/>
      <c r="AC356" s="382"/>
      <c r="AD356" s="382"/>
      <c r="AE356" s="382"/>
      <c r="AF356" s="382"/>
      <c r="AG356" s="382"/>
      <c r="AH356" s="382"/>
      <c r="AI356" s="382"/>
      <c r="AJ356" s="382"/>
      <c r="AK356" s="382"/>
      <c r="AL356" s="383"/>
      <c r="AM356" s="404"/>
      <c r="AN356" s="405"/>
      <c r="AO356" s="405"/>
      <c r="AP356" s="405"/>
      <c r="AQ356" s="405"/>
      <c r="AR356" s="405"/>
      <c r="AS356" s="405"/>
      <c r="AT356" s="405"/>
      <c r="AU356" s="405"/>
      <c r="AV356" s="406"/>
      <c r="AW356" s="404"/>
      <c r="AX356" s="405"/>
      <c r="AY356" s="405"/>
      <c r="AZ356" s="405"/>
      <c r="BA356" s="405"/>
      <c r="BB356" s="405"/>
      <c r="BC356" s="405"/>
      <c r="BD356" s="405"/>
      <c r="BE356" s="405"/>
      <c r="BF356" s="405"/>
      <c r="BG356" s="405"/>
      <c r="BH356" s="405"/>
      <c r="BI356" s="406"/>
      <c r="BJ356" s="372">
        <v>0</v>
      </c>
      <c r="BK356" s="373"/>
      <c r="BL356" s="373"/>
      <c r="BM356" s="373"/>
      <c r="BN356" s="373"/>
      <c r="BO356" s="373"/>
      <c r="BP356" s="373"/>
      <c r="BQ356" s="373"/>
      <c r="BR356" s="373"/>
      <c r="BS356" s="373"/>
      <c r="BT356" s="373"/>
      <c r="BU356" s="374"/>
      <c r="BV356" s="369"/>
      <c r="BW356" s="370"/>
      <c r="BX356" s="370"/>
      <c r="BY356" s="370"/>
      <c r="BZ356" s="370"/>
      <c r="CA356" s="370"/>
      <c r="CB356" s="370"/>
      <c r="CC356" s="370"/>
      <c r="CD356" s="370"/>
      <c r="CE356" s="371"/>
      <c r="CF356" s="369"/>
      <c r="CG356" s="370"/>
      <c r="CH356" s="370"/>
      <c r="CI356" s="370"/>
      <c r="CJ356" s="370"/>
      <c r="CK356" s="370"/>
      <c r="CL356" s="370"/>
      <c r="CM356" s="370"/>
      <c r="CN356" s="370"/>
      <c r="CO356" s="370"/>
      <c r="CP356" s="370"/>
      <c r="CQ356" s="370"/>
      <c r="CR356" s="371"/>
      <c r="CS356" s="372">
        <v>0</v>
      </c>
      <c r="CT356" s="373"/>
      <c r="CU356" s="373"/>
      <c r="CV356" s="373"/>
      <c r="CW356" s="373"/>
      <c r="CX356" s="373"/>
      <c r="CY356" s="373"/>
      <c r="CZ356" s="373"/>
      <c r="DA356" s="373"/>
      <c r="DB356" s="373"/>
      <c r="DC356" s="373"/>
      <c r="DD356" s="374"/>
    </row>
    <row r="357" spans="1:108" ht="37.15" customHeight="1" hidden="1">
      <c r="A357" s="68"/>
      <c r="B357" s="397" t="s">
        <v>767</v>
      </c>
      <c r="C357" s="397"/>
      <c r="D357" s="397"/>
      <c r="E357" s="397"/>
      <c r="F357" s="397"/>
      <c r="G357" s="397"/>
      <c r="H357" s="397"/>
      <c r="I357" s="397"/>
      <c r="J357" s="397"/>
      <c r="K357" s="397"/>
      <c r="L357" s="397"/>
      <c r="M357" s="397"/>
      <c r="N357" s="397"/>
      <c r="O357" s="397"/>
      <c r="P357" s="397"/>
      <c r="Q357" s="397"/>
      <c r="R357" s="397"/>
      <c r="S357" s="397"/>
      <c r="T357" s="397"/>
      <c r="U357" s="397"/>
      <c r="V357" s="397"/>
      <c r="W357" s="397"/>
      <c r="X357" s="398"/>
      <c r="Y357" s="381" t="s">
        <v>766</v>
      </c>
      <c r="Z357" s="382"/>
      <c r="AA357" s="382"/>
      <c r="AB357" s="382"/>
      <c r="AC357" s="382"/>
      <c r="AD357" s="382"/>
      <c r="AE357" s="382"/>
      <c r="AF357" s="382"/>
      <c r="AG357" s="382"/>
      <c r="AH357" s="382"/>
      <c r="AI357" s="382"/>
      <c r="AJ357" s="382"/>
      <c r="AK357" s="382"/>
      <c r="AL357" s="383"/>
      <c r="AM357" s="404"/>
      <c r="AN357" s="405"/>
      <c r="AO357" s="405"/>
      <c r="AP357" s="405"/>
      <c r="AQ357" s="405"/>
      <c r="AR357" s="405"/>
      <c r="AS357" s="405"/>
      <c r="AT357" s="405"/>
      <c r="AU357" s="405"/>
      <c r="AV357" s="406"/>
      <c r="AW357" s="404"/>
      <c r="AX357" s="405"/>
      <c r="AY357" s="405"/>
      <c r="AZ357" s="405"/>
      <c r="BA357" s="405"/>
      <c r="BB357" s="405"/>
      <c r="BC357" s="405"/>
      <c r="BD357" s="405"/>
      <c r="BE357" s="405"/>
      <c r="BF357" s="405"/>
      <c r="BG357" s="405"/>
      <c r="BH357" s="405"/>
      <c r="BI357" s="406"/>
      <c r="BJ357" s="372">
        <v>0</v>
      </c>
      <c r="BK357" s="373"/>
      <c r="BL357" s="373"/>
      <c r="BM357" s="373"/>
      <c r="BN357" s="373"/>
      <c r="BO357" s="373"/>
      <c r="BP357" s="373"/>
      <c r="BQ357" s="373"/>
      <c r="BR357" s="373"/>
      <c r="BS357" s="373"/>
      <c r="BT357" s="373"/>
      <c r="BU357" s="374"/>
      <c r="BV357" s="404"/>
      <c r="BW357" s="405"/>
      <c r="BX357" s="405"/>
      <c r="BY357" s="405"/>
      <c r="BZ357" s="405"/>
      <c r="CA357" s="405"/>
      <c r="CB357" s="405"/>
      <c r="CC357" s="405"/>
      <c r="CD357" s="405"/>
      <c r="CE357" s="406"/>
      <c r="CF357" s="404"/>
      <c r="CG357" s="405"/>
      <c r="CH357" s="405"/>
      <c r="CI357" s="405"/>
      <c r="CJ357" s="405"/>
      <c r="CK357" s="405"/>
      <c r="CL357" s="405"/>
      <c r="CM357" s="405"/>
      <c r="CN357" s="405"/>
      <c r="CO357" s="405"/>
      <c r="CP357" s="405"/>
      <c r="CQ357" s="405"/>
      <c r="CR357" s="406"/>
      <c r="CS357" s="372">
        <v>0</v>
      </c>
      <c r="CT357" s="373"/>
      <c r="CU357" s="373"/>
      <c r="CV357" s="373"/>
      <c r="CW357" s="373"/>
      <c r="CX357" s="373"/>
      <c r="CY357" s="373"/>
      <c r="CZ357" s="373"/>
      <c r="DA357" s="373"/>
      <c r="DB357" s="373"/>
      <c r="DC357" s="373"/>
      <c r="DD357" s="374"/>
    </row>
    <row r="358" spans="1:108" ht="12" customHeight="1" hidden="1">
      <c r="A358" s="68"/>
      <c r="B358" s="407" t="s">
        <v>21</v>
      </c>
      <c r="C358" s="407"/>
      <c r="D358" s="407"/>
      <c r="E358" s="407"/>
      <c r="F358" s="407"/>
      <c r="G358" s="407"/>
      <c r="H358" s="407"/>
      <c r="I358" s="407"/>
      <c r="J358" s="407"/>
      <c r="K358" s="407"/>
      <c r="L358" s="407"/>
      <c r="M358" s="407"/>
      <c r="N358" s="407"/>
      <c r="O358" s="407"/>
      <c r="P358" s="407"/>
      <c r="Q358" s="407"/>
      <c r="R358" s="407"/>
      <c r="S358" s="407"/>
      <c r="T358" s="407"/>
      <c r="U358" s="407"/>
      <c r="V358" s="407"/>
      <c r="W358" s="407"/>
      <c r="X358" s="408"/>
      <c r="Y358" s="381" t="s">
        <v>17</v>
      </c>
      <c r="Z358" s="382"/>
      <c r="AA358" s="382"/>
      <c r="AB358" s="382"/>
      <c r="AC358" s="382"/>
      <c r="AD358" s="382"/>
      <c r="AE358" s="382"/>
      <c r="AF358" s="382"/>
      <c r="AG358" s="382"/>
      <c r="AH358" s="382"/>
      <c r="AI358" s="382"/>
      <c r="AJ358" s="382"/>
      <c r="AK358" s="382"/>
      <c r="AL358" s="383"/>
      <c r="AM358" s="369"/>
      <c r="AN358" s="370"/>
      <c r="AO358" s="370"/>
      <c r="AP358" s="370"/>
      <c r="AQ358" s="370"/>
      <c r="AR358" s="370"/>
      <c r="AS358" s="370"/>
      <c r="AT358" s="370"/>
      <c r="AU358" s="370"/>
      <c r="AV358" s="371"/>
      <c r="AW358" s="369"/>
      <c r="AX358" s="370"/>
      <c r="AY358" s="370"/>
      <c r="AZ358" s="370"/>
      <c r="BA358" s="370"/>
      <c r="BB358" s="370"/>
      <c r="BC358" s="370"/>
      <c r="BD358" s="370"/>
      <c r="BE358" s="370"/>
      <c r="BF358" s="370"/>
      <c r="BG358" s="370"/>
      <c r="BH358" s="370"/>
      <c r="BI358" s="371"/>
      <c r="BJ358" s="404"/>
      <c r="BK358" s="405"/>
      <c r="BL358" s="405"/>
      <c r="BM358" s="405"/>
      <c r="BN358" s="405"/>
      <c r="BO358" s="405"/>
      <c r="BP358" s="405"/>
      <c r="BQ358" s="405"/>
      <c r="BR358" s="405"/>
      <c r="BS358" s="405"/>
      <c r="BT358" s="405"/>
      <c r="BU358" s="406"/>
      <c r="BV358" s="369"/>
      <c r="BW358" s="370"/>
      <c r="BX358" s="370"/>
      <c r="BY358" s="370"/>
      <c r="BZ358" s="370"/>
      <c r="CA358" s="370"/>
      <c r="CB358" s="370"/>
      <c r="CC358" s="370"/>
      <c r="CD358" s="370"/>
      <c r="CE358" s="371"/>
      <c r="CF358" s="369"/>
      <c r="CG358" s="370"/>
      <c r="CH358" s="370"/>
      <c r="CI358" s="370"/>
      <c r="CJ358" s="370"/>
      <c r="CK358" s="370"/>
      <c r="CL358" s="370"/>
      <c r="CM358" s="370"/>
      <c r="CN358" s="370"/>
      <c r="CO358" s="370"/>
      <c r="CP358" s="370"/>
      <c r="CQ358" s="370"/>
      <c r="CR358" s="371"/>
      <c r="CS358" s="404"/>
      <c r="CT358" s="405"/>
      <c r="CU358" s="405"/>
      <c r="CV358" s="405"/>
      <c r="CW358" s="405"/>
      <c r="CX358" s="405"/>
      <c r="CY358" s="405"/>
      <c r="CZ358" s="405"/>
      <c r="DA358" s="405"/>
      <c r="DB358" s="405"/>
      <c r="DC358" s="405"/>
      <c r="DD358" s="406"/>
    </row>
    <row r="359" spans="1:108" ht="13.9" customHeight="1" hidden="1">
      <c r="A359" s="68"/>
      <c r="B359" s="409" t="s">
        <v>2</v>
      </c>
      <c r="C359" s="409"/>
      <c r="D359" s="409"/>
      <c r="E359" s="409"/>
      <c r="F359" s="409"/>
      <c r="G359" s="409"/>
      <c r="H359" s="409"/>
      <c r="I359" s="409"/>
      <c r="J359" s="409"/>
      <c r="K359" s="409"/>
      <c r="L359" s="409"/>
      <c r="M359" s="409"/>
      <c r="N359" s="409"/>
      <c r="O359" s="409"/>
      <c r="P359" s="409"/>
      <c r="Q359" s="409"/>
      <c r="R359" s="409"/>
      <c r="S359" s="409"/>
      <c r="T359" s="409"/>
      <c r="U359" s="409"/>
      <c r="V359" s="409"/>
      <c r="W359" s="409"/>
      <c r="X359" s="410"/>
      <c r="Y359" s="381"/>
      <c r="Z359" s="382"/>
      <c r="AA359" s="382"/>
      <c r="AB359" s="382"/>
      <c r="AC359" s="382"/>
      <c r="AD359" s="382"/>
      <c r="AE359" s="382"/>
      <c r="AF359" s="382"/>
      <c r="AG359" s="382"/>
      <c r="AH359" s="382"/>
      <c r="AI359" s="382"/>
      <c r="AJ359" s="382"/>
      <c r="AK359" s="382"/>
      <c r="AL359" s="383"/>
      <c r="AM359" s="369"/>
      <c r="AN359" s="370"/>
      <c r="AO359" s="370"/>
      <c r="AP359" s="370"/>
      <c r="AQ359" s="370"/>
      <c r="AR359" s="370"/>
      <c r="AS359" s="370"/>
      <c r="AT359" s="370"/>
      <c r="AU359" s="370"/>
      <c r="AV359" s="371"/>
      <c r="AW359" s="369"/>
      <c r="AX359" s="370"/>
      <c r="AY359" s="370"/>
      <c r="AZ359" s="370"/>
      <c r="BA359" s="370"/>
      <c r="BB359" s="370"/>
      <c r="BC359" s="370"/>
      <c r="BD359" s="370"/>
      <c r="BE359" s="370"/>
      <c r="BF359" s="370"/>
      <c r="BG359" s="370"/>
      <c r="BH359" s="370"/>
      <c r="BI359" s="371"/>
      <c r="BJ359" s="404"/>
      <c r="BK359" s="405"/>
      <c r="BL359" s="405"/>
      <c r="BM359" s="405"/>
      <c r="BN359" s="405"/>
      <c r="BO359" s="405"/>
      <c r="BP359" s="405"/>
      <c r="BQ359" s="405"/>
      <c r="BR359" s="405"/>
      <c r="BS359" s="405"/>
      <c r="BT359" s="405"/>
      <c r="BU359" s="406"/>
      <c r="BV359" s="369"/>
      <c r="BW359" s="370"/>
      <c r="BX359" s="370"/>
      <c r="BY359" s="370"/>
      <c r="BZ359" s="370"/>
      <c r="CA359" s="370"/>
      <c r="CB359" s="370"/>
      <c r="CC359" s="370"/>
      <c r="CD359" s="370"/>
      <c r="CE359" s="371"/>
      <c r="CF359" s="369"/>
      <c r="CG359" s="370"/>
      <c r="CH359" s="370"/>
      <c r="CI359" s="370"/>
      <c r="CJ359" s="370"/>
      <c r="CK359" s="370"/>
      <c r="CL359" s="370"/>
      <c r="CM359" s="370"/>
      <c r="CN359" s="370"/>
      <c r="CO359" s="370"/>
      <c r="CP359" s="370"/>
      <c r="CQ359" s="370"/>
      <c r="CR359" s="371"/>
      <c r="CS359" s="369"/>
      <c r="CT359" s="370"/>
      <c r="CU359" s="370"/>
      <c r="CV359" s="370"/>
      <c r="CW359" s="370"/>
      <c r="CX359" s="370"/>
      <c r="CY359" s="370"/>
      <c r="CZ359" s="370"/>
      <c r="DA359" s="370"/>
      <c r="DB359" s="370"/>
      <c r="DC359" s="370"/>
      <c r="DD359" s="371"/>
    </row>
    <row r="360" spans="1:108" ht="12" customHeight="1" hidden="1">
      <c r="A360" s="68"/>
      <c r="B360" s="407" t="s">
        <v>102</v>
      </c>
      <c r="C360" s="407"/>
      <c r="D360" s="407"/>
      <c r="E360" s="407"/>
      <c r="F360" s="407"/>
      <c r="G360" s="407"/>
      <c r="H360" s="407"/>
      <c r="I360" s="407"/>
      <c r="J360" s="407"/>
      <c r="K360" s="407"/>
      <c r="L360" s="407"/>
      <c r="M360" s="407"/>
      <c r="N360" s="407"/>
      <c r="O360" s="407"/>
      <c r="P360" s="407"/>
      <c r="Q360" s="407"/>
      <c r="R360" s="407"/>
      <c r="S360" s="407"/>
      <c r="T360" s="407"/>
      <c r="U360" s="407"/>
      <c r="V360" s="407"/>
      <c r="W360" s="407"/>
      <c r="X360" s="408"/>
      <c r="Y360" s="381"/>
      <c r="Z360" s="382"/>
      <c r="AA360" s="382"/>
      <c r="AB360" s="382"/>
      <c r="AC360" s="382"/>
      <c r="AD360" s="382"/>
      <c r="AE360" s="382"/>
      <c r="AF360" s="382"/>
      <c r="AG360" s="382"/>
      <c r="AH360" s="382"/>
      <c r="AI360" s="382"/>
      <c r="AJ360" s="382"/>
      <c r="AK360" s="382"/>
      <c r="AL360" s="383"/>
      <c r="AM360" s="369"/>
      <c r="AN360" s="370"/>
      <c r="AO360" s="370"/>
      <c r="AP360" s="370"/>
      <c r="AQ360" s="370"/>
      <c r="AR360" s="370"/>
      <c r="AS360" s="370"/>
      <c r="AT360" s="370"/>
      <c r="AU360" s="370"/>
      <c r="AV360" s="371"/>
      <c r="AW360" s="369"/>
      <c r="AX360" s="370"/>
      <c r="AY360" s="370"/>
      <c r="AZ360" s="370"/>
      <c r="BA360" s="370"/>
      <c r="BB360" s="370"/>
      <c r="BC360" s="370"/>
      <c r="BD360" s="370"/>
      <c r="BE360" s="370"/>
      <c r="BF360" s="370"/>
      <c r="BG360" s="370"/>
      <c r="BH360" s="370"/>
      <c r="BI360" s="371"/>
      <c r="BJ360" s="404"/>
      <c r="BK360" s="405"/>
      <c r="BL360" s="405"/>
      <c r="BM360" s="405"/>
      <c r="BN360" s="405"/>
      <c r="BO360" s="405"/>
      <c r="BP360" s="405"/>
      <c r="BQ360" s="405"/>
      <c r="BR360" s="405"/>
      <c r="BS360" s="405"/>
      <c r="BT360" s="405"/>
      <c r="BU360" s="406"/>
      <c r="BV360" s="369"/>
      <c r="BW360" s="370"/>
      <c r="BX360" s="370"/>
      <c r="BY360" s="370"/>
      <c r="BZ360" s="370"/>
      <c r="CA360" s="370"/>
      <c r="CB360" s="370"/>
      <c r="CC360" s="370"/>
      <c r="CD360" s="370"/>
      <c r="CE360" s="371"/>
      <c r="CF360" s="369"/>
      <c r="CG360" s="370"/>
      <c r="CH360" s="370"/>
      <c r="CI360" s="370"/>
      <c r="CJ360" s="370"/>
      <c r="CK360" s="370"/>
      <c r="CL360" s="370"/>
      <c r="CM360" s="370"/>
      <c r="CN360" s="370"/>
      <c r="CO360" s="370"/>
      <c r="CP360" s="370"/>
      <c r="CQ360" s="370"/>
      <c r="CR360" s="371"/>
      <c r="CS360" s="369"/>
      <c r="CT360" s="370"/>
      <c r="CU360" s="370"/>
      <c r="CV360" s="370"/>
      <c r="CW360" s="370"/>
      <c r="CX360" s="370"/>
      <c r="CY360" s="370"/>
      <c r="CZ360" s="370"/>
      <c r="DA360" s="370"/>
      <c r="DB360" s="370"/>
      <c r="DC360" s="370"/>
      <c r="DD360" s="371"/>
    </row>
    <row r="361" spans="1:108" ht="37.9" customHeight="1" hidden="1">
      <c r="A361" s="68"/>
      <c r="B361" s="409" t="s">
        <v>588</v>
      </c>
      <c r="C361" s="409"/>
      <c r="D361" s="409"/>
      <c r="E361" s="409"/>
      <c r="F361" s="409"/>
      <c r="G361" s="409"/>
      <c r="H361" s="409"/>
      <c r="I361" s="409"/>
      <c r="J361" s="409"/>
      <c r="K361" s="409"/>
      <c r="L361" s="409"/>
      <c r="M361" s="409"/>
      <c r="N361" s="409"/>
      <c r="O361" s="409"/>
      <c r="P361" s="409"/>
      <c r="Q361" s="409"/>
      <c r="R361" s="409"/>
      <c r="S361" s="409"/>
      <c r="T361" s="409"/>
      <c r="U361" s="409"/>
      <c r="V361" s="409"/>
      <c r="W361" s="409"/>
      <c r="X361" s="410"/>
      <c r="Y361" s="381" t="s">
        <v>88</v>
      </c>
      <c r="Z361" s="382"/>
      <c r="AA361" s="382"/>
      <c r="AB361" s="382"/>
      <c r="AC361" s="382"/>
      <c r="AD361" s="382"/>
      <c r="AE361" s="382"/>
      <c r="AF361" s="382"/>
      <c r="AG361" s="382"/>
      <c r="AH361" s="382"/>
      <c r="AI361" s="382"/>
      <c r="AJ361" s="382"/>
      <c r="AK361" s="382"/>
      <c r="AL361" s="383"/>
      <c r="AM361" s="375"/>
      <c r="AN361" s="376"/>
      <c r="AO361" s="376"/>
      <c r="AP361" s="376"/>
      <c r="AQ361" s="376"/>
      <c r="AR361" s="376"/>
      <c r="AS361" s="376"/>
      <c r="AT361" s="376"/>
      <c r="AU361" s="376"/>
      <c r="AV361" s="377"/>
      <c r="AW361" s="369"/>
      <c r="AX361" s="370"/>
      <c r="AY361" s="370"/>
      <c r="AZ361" s="370"/>
      <c r="BA361" s="370"/>
      <c r="BB361" s="370"/>
      <c r="BC361" s="370"/>
      <c r="BD361" s="370"/>
      <c r="BE361" s="370"/>
      <c r="BF361" s="370"/>
      <c r="BG361" s="370"/>
      <c r="BH361" s="370"/>
      <c r="BI361" s="371"/>
      <c r="BJ361" s="372">
        <v>0</v>
      </c>
      <c r="BK361" s="373"/>
      <c r="BL361" s="373"/>
      <c r="BM361" s="373"/>
      <c r="BN361" s="373"/>
      <c r="BO361" s="373"/>
      <c r="BP361" s="373"/>
      <c r="BQ361" s="373"/>
      <c r="BR361" s="373"/>
      <c r="BS361" s="373"/>
      <c r="BT361" s="373"/>
      <c r="BU361" s="374"/>
      <c r="BV361" s="375"/>
      <c r="BW361" s="376"/>
      <c r="BX361" s="376"/>
      <c r="BY361" s="376"/>
      <c r="BZ361" s="376"/>
      <c r="CA361" s="376"/>
      <c r="CB361" s="376"/>
      <c r="CC361" s="376"/>
      <c r="CD361" s="376"/>
      <c r="CE361" s="377"/>
      <c r="CF361" s="375"/>
      <c r="CG361" s="376"/>
      <c r="CH361" s="376"/>
      <c r="CI361" s="376"/>
      <c r="CJ361" s="376"/>
      <c r="CK361" s="376"/>
      <c r="CL361" s="376"/>
      <c r="CM361" s="376"/>
      <c r="CN361" s="376"/>
      <c r="CO361" s="376"/>
      <c r="CP361" s="376"/>
      <c r="CQ361" s="376"/>
      <c r="CR361" s="377"/>
      <c r="CS361" s="372">
        <v>0</v>
      </c>
      <c r="CT361" s="373"/>
      <c r="CU361" s="373"/>
      <c r="CV361" s="373"/>
      <c r="CW361" s="373"/>
      <c r="CX361" s="373"/>
      <c r="CY361" s="373"/>
      <c r="CZ361" s="373"/>
      <c r="DA361" s="373"/>
      <c r="DB361" s="373"/>
      <c r="DC361" s="373"/>
      <c r="DD361" s="374"/>
    </row>
    <row r="362" spans="1:108" ht="27.6" customHeight="1" hidden="1">
      <c r="A362" s="68"/>
      <c r="B362" s="397" t="s">
        <v>589</v>
      </c>
      <c r="C362" s="397"/>
      <c r="D362" s="397"/>
      <c r="E362" s="397"/>
      <c r="F362" s="397"/>
      <c r="G362" s="397"/>
      <c r="H362" s="397"/>
      <c r="I362" s="397"/>
      <c r="J362" s="397"/>
      <c r="K362" s="397"/>
      <c r="L362" s="397"/>
      <c r="M362" s="397"/>
      <c r="N362" s="397"/>
      <c r="O362" s="397"/>
      <c r="P362" s="397"/>
      <c r="Q362" s="397"/>
      <c r="R362" s="397"/>
      <c r="S362" s="397"/>
      <c r="T362" s="397"/>
      <c r="U362" s="397"/>
      <c r="V362" s="397"/>
      <c r="W362" s="397"/>
      <c r="X362" s="398"/>
      <c r="Y362" s="381" t="s">
        <v>18</v>
      </c>
      <c r="Z362" s="382"/>
      <c r="AA362" s="382"/>
      <c r="AB362" s="382"/>
      <c r="AC362" s="382"/>
      <c r="AD362" s="382"/>
      <c r="AE362" s="382"/>
      <c r="AF362" s="382"/>
      <c r="AG362" s="382"/>
      <c r="AH362" s="382"/>
      <c r="AI362" s="382"/>
      <c r="AJ362" s="382"/>
      <c r="AK362" s="382"/>
      <c r="AL362" s="383"/>
      <c r="AM362" s="414"/>
      <c r="AN362" s="415"/>
      <c r="AO362" s="415"/>
      <c r="AP362" s="415"/>
      <c r="AQ362" s="415"/>
      <c r="AR362" s="415"/>
      <c r="AS362" s="415"/>
      <c r="AT362" s="415"/>
      <c r="AU362" s="415"/>
      <c r="AV362" s="416"/>
      <c r="AW362" s="414"/>
      <c r="AX362" s="415"/>
      <c r="AY362" s="415"/>
      <c r="AZ362" s="415"/>
      <c r="BA362" s="415"/>
      <c r="BB362" s="415"/>
      <c r="BC362" s="415"/>
      <c r="BD362" s="415"/>
      <c r="BE362" s="415"/>
      <c r="BF362" s="415"/>
      <c r="BG362" s="415"/>
      <c r="BH362" s="415"/>
      <c r="BI362" s="416"/>
      <c r="BJ362" s="372">
        <v>0</v>
      </c>
      <c r="BK362" s="373"/>
      <c r="BL362" s="373"/>
      <c r="BM362" s="373"/>
      <c r="BN362" s="373"/>
      <c r="BO362" s="373"/>
      <c r="BP362" s="373"/>
      <c r="BQ362" s="373"/>
      <c r="BR362" s="373"/>
      <c r="BS362" s="373"/>
      <c r="BT362" s="373"/>
      <c r="BU362" s="374"/>
      <c r="BV362" s="372"/>
      <c r="BW362" s="373"/>
      <c r="BX362" s="373"/>
      <c r="BY362" s="373"/>
      <c r="BZ362" s="373"/>
      <c r="CA362" s="373"/>
      <c r="CB362" s="373"/>
      <c r="CC362" s="373"/>
      <c r="CD362" s="373"/>
      <c r="CE362" s="374"/>
      <c r="CF362" s="372"/>
      <c r="CG362" s="373"/>
      <c r="CH362" s="373"/>
      <c r="CI362" s="373"/>
      <c r="CJ362" s="373"/>
      <c r="CK362" s="373"/>
      <c r="CL362" s="373"/>
      <c r="CM362" s="373"/>
      <c r="CN362" s="373"/>
      <c r="CO362" s="373"/>
      <c r="CP362" s="373"/>
      <c r="CQ362" s="373"/>
      <c r="CR362" s="374"/>
      <c r="CS362" s="372">
        <v>0</v>
      </c>
      <c r="CT362" s="373"/>
      <c r="CU362" s="373"/>
      <c r="CV362" s="373"/>
      <c r="CW362" s="373"/>
      <c r="CX362" s="373"/>
      <c r="CY362" s="373"/>
      <c r="CZ362" s="373"/>
      <c r="DA362" s="373"/>
      <c r="DB362" s="373"/>
      <c r="DC362" s="373"/>
      <c r="DD362" s="374"/>
    </row>
    <row r="363" spans="1:108" ht="33.6" customHeight="1" hidden="1">
      <c r="A363" s="68"/>
      <c r="B363" s="397" t="s">
        <v>590</v>
      </c>
      <c r="C363" s="397"/>
      <c r="D363" s="397"/>
      <c r="E363" s="397"/>
      <c r="F363" s="397"/>
      <c r="G363" s="397"/>
      <c r="H363" s="397"/>
      <c r="I363" s="397"/>
      <c r="J363" s="397"/>
      <c r="K363" s="397"/>
      <c r="L363" s="397"/>
      <c r="M363" s="397"/>
      <c r="N363" s="397"/>
      <c r="O363" s="397"/>
      <c r="P363" s="397"/>
      <c r="Q363" s="397"/>
      <c r="R363" s="397"/>
      <c r="S363" s="397"/>
      <c r="T363" s="397"/>
      <c r="U363" s="397"/>
      <c r="V363" s="397"/>
      <c r="W363" s="397"/>
      <c r="X363" s="398"/>
      <c r="Y363" s="381" t="s">
        <v>19</v>
      </c>
      <c r="Z363" s="382"/>
      <c r="AA363" s="382"/>
      <c r="AB363" s="382"/>
      <c r="AC363" s="382"/>
      <c r="AD363" s="382"/>
      <c r="AE363" s="382"/>
      <c r="AF363" s="382"/>
      <c r="AG363" s="382"/>
      <c r="AH363" s="382"/>
      <c r="AI363" s="382"/>
      <c r="AJ363" s="382"/>
      <c r="AK363" s="382"/>
      <c r="AL363" s="383"/>
      <c r="AM363" s="375"/>
      <c r="AN363" s="376"/>
      <c r="AO363" s="376"/>
      <c r="AP363" s="376"/>
      <c r="AQ363" s="376"/>
      <c r="AR363" s="376"/>
      <c r="AS363" s="376"/>
      <c r="AT363" s="376"/>
      <c r="AU363" s="376"/>
      <c r="AV363" s="377"/>
      <c r="AW363" s="375"/>
      <c r="AX363" s="376"/>
      <c r="AY363" s="376"/>
      <c r="AZ363" s="376"/>
      <c r="BA363" s="376"/>
      <c r="BB363" s="376"/>
      <c r="BC363" s="376"/>
      <c r="BD363" s="376"/>
      <c r="BE363" s="376"/>
      <c r="BF363" s="376"/>
      <c r="BG363" s="376"/>
      <c r="BH363" s="376"/>
      <c r="BI363" s="377"/>
      <c r="BJ363" s="372">
        <v>0</v>
      </c>
      <c r="BK363" s="373"/>
      <c r="BL363" s="373"/>
      <c r="BM363" s="373"/>
      <c r="BN363" s="373"/>
      <c r="BO363" s="373"/>
      <c r="BP363" s="373"/>
      <c r="BQ363" s="373"/>
      <c r="BR363" s="373"/>
      <c r="BS363" s="373"/>
      <c r="BT363" s="373"/>
      <c r="BU363" s="374"/>
      <c r="BV363" s="375"/>
      <c r="BW363" s="376"/>
      <c r="BX363" s="376"/>
      <c r="BY363" s="376"/>
      <c r="BZ363" s="376"/>
      <c r="CA363" s="376"/>
      <c r="CB363" s="376"/>
      <c r="CC363" s="376"/>
      <c r="CD363" s="376"/>
      <c r="CE363" s="377"/>
      <c r="CF363" s="432"/>
      <c r="CG363" s="433"/>
      <c r="CH363" s="433"/>
      <c r="CI363" s="433"/>
      <c r="CJ363" s="433"/>
      <c r="CK363" s="433"/>
      <c r="CL363" s="433"/>
      <c r="CM363" s="433"/>
      <c r="CN363" s="433"/>
      <c r="CO363" s="433"/>
      <c r="CP363" s="433"/>
      <c r="CQ363" s="433"/>
      <c r="CR363" s="434"/>
      <c r="CS363" s="372">
        <v>0</v>
      </c>
      <c r="CT363" s="373"/>
      <c r="CU363" s="373"/>
      <c r="CV363" s="373"/>
      <c r="CW363" s="373"/>
      <c r="CX363" s="373"/>
      <c r="CY363" s="373"/>
      <c r="CZ363" s="373"/>
      <c r="DA363" s="373"/>
      <c r="DB363" s="373"/>
      <c r="DC363" s="373"/>
      <c r="DD363" s="374"/>
    </row>
    <row r="364" spans="1:108" ht="40.9" customHeight="1" hidden="1">
      <c r="A364" s="68"/>
      <c r="B364" s="397" t="s">
        <v>583</v>
      </c>
      <c r="C364" s="397"/>
      <c r="D364" s="397"/>
      <c r="E364" s="397"/>
      <c r="F364" s="397"/>
      <c r="G364" s="397"/>
      <c r="H364" s="397"/>
      <c r="I364" s="397"/>
      <c r="J364" s="397"/>
      <c r="K364" s="397"/>
      <c r="L364" s="397"/>
      <c r="M364" s="397"/>
      <c r="N364" s="397"/>
      <c r="O364" s="397"/>
      <c r="P364" s="397"/>
      <c r="Q364" s="397"/>
      <c r="R364" s="397"/>
      <c r="S364" s="397"/>
      <c r="T364" s="397"/>
      <c r="U364" s="397"/>
      <c r="V364" s="397"/>
      <c r="W364" s="397"/>
      <c r="X364" s="398"/>
      <c r="Y364" s="381" t="s">
        <v>584</v>
      </c>
      <c r="Z364" s="382"/>
      <c r="AA364" s="382"/>
      <c r="AB364" s="382"/>
      <c r="AC364" s="382"/>
      <c r="AD364" s="382"/>
      <c r="AE364" s="382"/>
      <c r="AF364" s="382"/>
      <c r="AG364" s="382"/>
      <c r="AH364" s="382"/>
      <c r="AI364" s="382"/>
      <c r="AJ364" s="382"/>
      <c r="AK364" s="382"/>
      <c r="AL364" s="383"/>
      <c r="AM364" s="375"/>
      <c r="AN364" s="376"/>
      <c r="AO364" s="376"/>
      <c r="AP364" s="376"/>
      <c r="AQ364" s="376"/>
      <c r="AR364" s="376"/>
      <c r="AS364" s="376"/>
      <c r="AT364" s="376"/>
      <c r="AU364" s="376"/>
      <c r="AV364" s="377"/>
      <c r="AW364" s="375"/>
      <c r="AX364" s="376"/>
      <c r="AY364" s="376"/>
      <c r="AZ364" s="376"/>
      <c r="BA364" s="376"/>
      <c r="BB364" s="376"/>
      <c r="BC364" s="376"/>
      <c r="BD364" s="376"/>
      <c r="BE364" s="376"/>
      <c r="BF364" s="376"/>
      <c r="BG364" s="376"/>
      <c r="BH364" s="376"/>
      <c r="BI364" s="377"/>
      <c r="BJ364" s="372">
        <v>0</v>
      </c>
      <c r="BK364" s="373"/>
      <c r="BL364" s="373"/>
      <c r="BM364" s="373"/>
      <c r="BN364" s="373"/>
      <c r="BO364" s="373"/>
      <c r="BP364" s="373"/>
      <c r="BQ364" s="373"/>
      <c r="BR364" s="373"/>
      <c r="BS364" s="373"/>
      <c r="BT364" s="373"/>
      <c r="BU364" s="374"/>
      <c r="BV364" s="375"/>
      <c r="BW364" s="376"/>
      <c r="BX364" s="376"/>
      <c r="BY364" s="376"/>
      <c r="BZ364" s="376"/>
      <c r="CA364" s="376"/>
      <c r="CB364" s="376"/>
      <c r="CC364" s="376"/>
      <c r="CD364" s="376"/>
      <c r="CE364" s="377"/>
      <c r="CF364" s="369"/>
      <c r="CG364" s="370"/>
      <c r="CH364" s="370"/>
      <c r="CI364" s="370"/>
      <c r="CJ364" s="370"/>
      <c r="CK364" s="370"/>
      <c r="CL364" s="370"/>
      <c r="CM364" s="370"/>
      <c r="CN364" s="370"/>
      <c r="CO364" s="370"/>
      <c r="CP364" s="370"/>
      <c r="CQ364" s="370"/>
      <c r="CR364" s="371"/>
      <c r="CS364" s="375">
        <v>0</v>
      </c>
      <c r="CT364" s="376"/>
      <c r="CU364" s="376"/>
      <c r="CV364" s="376"/>
      <c r="CW364" s="376"/>
      <c r="CX364" s="376"/>
      <c r="CY364" s="376"/>
      <c r="CZ364" s="376"/>
      <c r="DA364" s="376"/>
      <c r="DB364" s="376"/>
      <c r="DC364" s="376"/>
      <c r="DD364" s="377"/>
    </row>
    <row r="365" spans="1:108" ht="46.15" customHeight="1" hidden="1">
      <c r="A365" s="68"/>
      <c r="B365" s="397" t="s">
        <v>591</v>
      </c>
      <c r="C365" s="397"/>
      <c r="D365" s="397"/>
      <c r="E365" s="397"/>
      <c r="F365" s="397"/>
      <c r="G365" s="397"/>
      <c r="H365" s="397"/>
      <c r="I365" s="397"/>
      <c r="J365" s="397"/>
      <c r="K365" s="397"/>
      <c r="L365" s="397"/>
      <c r="M365" s="397"/>
      <c r="N365" s="397"/>
      <c r="O365" s="397"/>
      <c r="P365" s="397"/>
      <c r="Q365" s="397"/>
      <c r="R365" s="397"/>
      <c r="S365" s="397"/>
      <c r="T365" s="397"/>
      <c r="U365" s="397"/>
      <c r="V365" s="397"/>
      <c r="W365" s="397"/>
      <c r="X365" s="398"/>
      <c r="Y365" s="381" t="s">
        <v>592</v>
      </c>
      <c r="Z365" s="382"/>
      <c r="AA365" s="382"/>
      <c r="AB365" s="382"/>
      <c r="AC365" s="382"/>
      <c r="AD365" s="382"/>
      <c r="AE365" s="382"/>
      <c r="AF365" s="382"/>
      <c r="AG365" s="382"/>
      <c r="AH365" s="382"/>
      <c r="AI365" s="382"/>
      <c r="AJ365" s="382"/>
      <c r="AK365" s="382"/>
      <c r="AL365" s="383"/>
      <c r="AM365" s="375"/>
      <c r="AN365" s="376"/>
      <c r="AO365" s="376"/>
      <c r="AP365" s="376"/>
      <c r="AQ365" s="376"/>
      <c r="AR365" s="376"/>
      <c r="AS365" s="376"/>
      <c r="AT365" s="376"/>
      <c r="AU365" s="376"/>
      <c r="AV365" s="377"/>
      <c r="AW365" s="375"/>
      <c r="AX365" s="376"/>
      <c r="AY365" s="376"/>
      <c r="AZ365" s="376"/>
      <c r="BA365" s="376"/>
      <c r="BB365" s="376"/>
      <c r="BC365" s="376"/>
      <c r="BD365" s="376"/>
      <c r="BE365" s="376"/>
      <c r="BF365" s="376"/>
      <c r="BG365" s="376"/>
      <c r="BH365" s="376"/>
      <c r="BI365" s="377"/>
      <c r="BJ365" s="372">
        <v>0</v>
      </c>
      <c r="BK365" s="373"/>
      <c r="BL365" s="373"/>
      <c r="BM365" s="373"/>
      <c r="BN365" s="373"/>
      <c r="BO365" s="373"/>
      <c r="BP365" s="373"/>
      <c r="BQ365" s="373"/>
      <c r="BR365" s="373"/>
      <c r="BS365" s="373"/>
      <c r="BT365" s="373"/>
      <c r="BU365" s="374"/>
      <c r="BV365" s="375"/>
      <c r="BW365" s="376"/>
      <c r="BX365" s="376"/>
      <c r="BY365" s="376"/>
      <c r="BZ365" s="376"/>
      <c r="CA365" s="376"/>
      <c r="CB365" s="376"/>
      <c r="CC365" s="376"/>
      <c r="CD365" s="376"/>
      <c r="CE365" s="377"/>
      <c r="CF365" s="369"/>
      <c r="CG365" s="370"/>
      <c r="CH365" s="370"/>
      <c r="CI365" s="370"/>
      <c r="CJ365" s="370"/>
      <c r="CK365" s="370"/>
      <c r="CL365" s="370"/>
      <c r="CM365" s="370"/>
      <c r="CN365" s="370"/>
      <c r="CO365" s="370"/>
      <c r="CP365" s="370"/>
      <c r="CQ365" s="370"/>
      <c r="CR365" s="371"/>
      <c r="CS365" s="375">
        <v>0</v>
      </c>
      <c r="CT365" s="376"/>
      <c r="CU365" s="376"/>
      <c r="CV365" s="376"/>
      <c r="CW365" s="376"/>
      <c r="CX365" s="376"/>
      <c r="CY365" s="376"/>
      <c r="CZ365" s="376"/>
      <c r="DA365" s="376"/>
      <c r="DB365" s="376"/>
      <c r="DC365" s="376"/>
      <c r="DD365" s="377"/>
    </row>
    <row r="366" spans="1:108" ht="42" customHeight="1" hidden="1">
      <c r="A366" s="68"/>
      <c r="B366" s="399" t="s">
        <v>207</v>
      </c>
      <c r="C366" s="399"/>
      <c r="D366" s="399"/>
      <c r="E366" s="399"/>
      <c r="F366" s="399"/>
      <c r="G366" s="399"/>
      <c r="H366" s="399"/>
      <c r="I366" s="399"/>
      <c r="J366" s="399"/>
      <c r="K366" s="399"/>
      <c r="L366" s="399"/>
      <c r="M366" s="399"/>
      <c r="N366" s="399"/>
      <c r="O366" s="399"/>
      <c r="P366" s="399"/>
      <c r="Q366" s="399"/>
      <c r="R366" s="399"/>
      <c r="S366" s="399"/>
      <c r="T366" s="399"/>
      <c r="U366" s="399"/>
      <c r="V366" s="399"/>
      <c r="W366" s="399"/>
      <c r="X366" s="400"/>
      <c r="Y366" s="438" t="s">
        <v>13</v>
      </c>
      <c r="Z366" s="439"/>
      <c r="AA366" s="439"/>
      <c r="AB366" s="439"/>
      <c r="AC366" s="439"/>
      <c r="AD366" s="439"/>
      <c r="AE366" s="439"/>
      <c r="AF366" s="439"/>
      <c r="AG366" s="439"/>
      <c r="AH366" s="439"/>
      <c r="AI366" s="439"/>
      <c r="AJ366" s="439"/>
      <c r="AK366" s="439"/>
      <c r="AL366" s="440"/>
      <c r="AM366" s="435">
        <f>AM368+AM369+AM378+AM382+AM385</f>
        <v>0</v>
      </c>
      <c r="AN366" s="436"/>
      <c r="AO366" s="436"/>
      <c r="AP366" s="436"/>
      <c r="AQ366" s="436"/>
      <c r="AR366" s="436"/>
      <c r="AS366" s="436"/>
      <c r="AT366" s="436"/>
      <c r="AU366" s="436"/>
      <c r="AV366" s="437"/>
      <c r="AW366" s="435">
        <f>AW368+AW369+AW378+AW382+AW385</f>
        <v>0</v>
      </c>
      <c r="AX366" s="436"/>
      <c r="AY366" s="436"/>
      <c r="AZ366" s="436"/>
      <c r="BA366" s="436"/>
      <c r="BB366" s="436"/>
      <c r="BC366" s="436"/>
      <c r="BD366" s="436"/>
      <c r="BE366" s="436"/>
      <c r="BF366" s="436"/>
      <c r="BG366" s="436"/>
      <c r="BH366" s="436"/>
      <c r="BI366" s="437"/>
      <c r="BJ366" s="435">
        <v>0</v>
      </c>
      <c r="BK366" s="436"/>
      <c r="BL366" s="436"/>
      <c r="BM366" s="436"/>
      <c r="BN366" s="436"/>
      <c r="BO366" s="436"/>
      <c r="BP366" s="436"/>
      <c r="BQ366" s="436"/>
      <c r="BR366" s="436"/>
      <c r="BS366" s="436"/>
      <c r="BT366" s="436"/>
      <c r="BU366" s="437"/>
      <c r="BV366" s="435">
        <f>BV368+BV369+BV385+BV378+BV382</f>
        <v>0</v>
      </c>
      <c r="BW366" s="436"/>
      <c r="BX366" s="436"/>
      <c r="BY366" s="436"/>
      <c r="BZ366" s="436"/>
      <c r="CA366" s="436"/>
      <c r="CB366" s="436"/>
      <c r="CC366" s="436"/>
      <c r="CD366" s="436"/>
      <c r="CE366" s="437"/>
      <c r="CF366" s="435">
        <f>CF368+CF369+CF378+CF382+CF385</f>
        <v>0</v>
      </c>
      <c r="CG366" s="436"/>
      <c r="CH366" s="436"/>
      <c r="CI366" s="436"/>
      <c r="CJ366" s="436"/>
      <c r="CK366" s="436"/>
      <c r="CL366" s="436"/>
      <c r="CM366" s="436"/>
      <c r="CN366" s="436"/>
      <c r="CO366" s="436"/>
      <c r="CP366" s="436"/>
      <c r="CQ366" s="436"/>
      <c r="CR366" s="437"/>
      <c r="CS366" s="435">
        <v>0</v>
      </c>
      <c r="CT366" s="436"/>
      <c r="CU366" s="436"/>
      <c r="CV366" s="436"/>
      <c r="CW366" s="436"/>
      <c r="CX366" s="436"/>
      <c r="CY366" s="436"/>
      <c r="CZ366" s="436"/>
      <c r="DA366" s="436"/>
      <c r="DB366" s="436"/>
      <c r="DC366" s="436"/>
      <c r="DD366" s="437"/>
    </row>
    <row r="367" spans="1:108" ht="13.9" customHeight="1" hidden="1">
      <c r="A367" s="68"/>
      <c r="B367" s="397" t="s">
        <v>10</v>
      </c>
      <c r="C367" s="397"/>
      <c r="D367" s="397"/>
      <c r="E367" s="397"/>
      <c r="F367" s="397"/>
      <c r="G367" s="397"/>
      <c r="H367" s="397"/>
      <c r="I367" s="397"/>
      <c r="J367" s="397"/>
      <c r="K367" s="397"/>
      <c r="L367" s="397"/>
      <c r="M367" s="397"/>
      <c r="N367" s="397"/>
      <c r="O367" s="397"/>
      <c r="P367" s="397"/>
      <c r="Q367" s="397"/>
      <c r="R367" s="397"/>
      <c r="S367" s="397"/>
      <c r="T367" s="397"/>
      <c r="U367" s="397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  <c r="AH367" s="397"/>
      <c r="AI367" s="397"/>
      <c r="AJ367" s="397"/>
      <c r="AK367" s="397"/>
      <c r="AL367" s="397"/>
      <c r="AM367" s="397"/>
      <c r="AN367" s="397"/>
      <c r="AO367" s="397"/>
      <c r="AP367" s="397"/>
      <c r="AQ367" s="397"/>
      <c r="AR367" s="397"/>
      <c r="AS367" s="397"/>
      <c r="AT367" s="397"/>
      <c r="AU367" s="397"/>
      <c r="AV367" s="397"/>
      <c r="AW367" s="397"/>
      <c r="AX367" s="397"/>
      <c r="AY367" s="397"/>
      <c r="AZ367" s="397"/>
      <c r="BA367" s="397"/>
      <c r="BB367" s="397"/>
      <c r="BC367" s="397"/>
      <c r="BD367" s="397"/>
      <c r="BE367" s="397"/>
      <c r="BF367" s="397"/>
      <c r="BG367" s="397"/>
      <c r="BH367" s="397"/>
      <c r="BI367" s="397"/>
      <c r="BJ367" s="397"/>
      <c r="BK367" s="397"/>
      <c r="BL367" s="397"/>
      <c r="BM367" s="397"/>
      <c r="BN367" s="397"/>
      <c r="BO367" s="397"/>
      <c r="BP367" s="397"/>
      <c r="BQ367" s="397"/>
      <c r="BR367" s="397"/>
      <c r="BS367" s="397"/>
      <c r="BT367" s="397"/>
      <c r="BU367" s="397"/>
      <c r="BV367" s="397"/>
      <c r="BW367" s="397"/>
      <c r="BX367" s="397"/>
      <c r="BY367" s="397"/>
      <c r="BZ367" s="397"/>
      <c r="CA367" s="397"/>
      <c r="CB367" s="397"/>
      <c r="CC367" s="397"/>
      <c r="CD367" s="397"/>
      <c r="CE367" s="397"/>
      <c r="CF367" s="397"/>
      <c r="CG367" s="397"/>
      <c r="CH367" s="397"/>
      <c r="CI367" s="397"/>
      <c r="CJ367" s="397"/>
      <c r="CK367" s="397"/>
      <c r="CL367" s="397"/>
      <c r="CM367" s="397"/>
      <c r="CN367" s="397"/>
      <c r="CO367" s="397"/>
      <c r="CP367" s="397"/>
      <c r="CQ367" s="397"/>
      <c r="CR367" s="397"/>
      <c r="CS367" s="397"/>
      <c r="CT367" s="397"/>
      <c r="CU367" s="397"/>
      <c r="CV367" s="397"/>
      <c r="CW367" s="397"/>
      <c r="CX367" s="397"/>
      <c r="CY367" s="397"/>
      <c r="CZ367" s="397"/>
      <c r="DA367" s="397"/>
      <c r="DB367" s="397"/>
      <c r="DC367" s="397"/>
      <c r="DD367" s="398"/>
    </row>
    <row r="368" spans="1:108" ht="36.6" customHeight="1" hidden="1">
      <c r="A368" s="68"/>
      <c r="B368" s="397" t="s">
        <v>203</v>
      </c>
      <c r="C368" s="397"/>
      <c r="D368" s="397"/>
      <c r="E368" s="397"/>
      <c r="F368" s="397"/>
      <c r="G368" s="397"/>
      <c r="H368" s="397"/>
      <c r="I368" s="397"/>
      <c r="J368" s="397"/>
      <c r="K368" s="397"/>
      <c r="L368" s="397"/>
      <c r="M368" s="397"/>
      <c r="N368" s="397"/>
      <c r="O368" s="397"/>
      <c r="P368" s="397"/>
      <c r="Q368" s="397"/>
      <c r="R368" s="397"/>
      <c r="S368" s="397"/>
      <c r="T368" s="397"/>
      <c r="U368" s="397"/>
      <c r="V368" s="397"/>
      <c r="W368" s="397"/>
      <c r="X368" s="398"/>
      <c r="Y368" s="381" t="s">
        <v>50</v>
      </c>
      <c r="Z368" s="382"/>
      <c r="AA368" s="382"/>
      <c r="AB368" s="382"/>
      <c r="AC368" s="382"/>
      <c r="AD368" s="382"/>
      <c r="AE368" s="382"/>
      <c r="AF368" s="382"/>
      <c r="AG368" s="382"/>
      <c r="AH368" s="382"/>
      <c r="AI368" s="382"/>
      <c r="AJ368" s="382"/>
      <c r="AK368" s="382"/>
      <c r="AL368" s="383"/>
      <c r="AM368" s="372"/>
      <c r="AN368" s="373"/>
      <c r="AO368" s="373"/>
      <c r="AP368" s="373"/>
      <c r="AQ368" s="373"/>
      <c r="AR368" s="373"/>
      <c r="AS368" s="373"/>
      <c r="AT368" s="373"/>
      <c r="AU368" s="373"/>
      <c r="AV368" s="374"/>
      <c r="AW368" s="369"/>
      <c r="AX368" s="370"/>
      <c r="AY368" s="370"/>
      <c r="AZ368" s="370"/>
      <c r="BA368" s="370"/>
      <c r="BB368" s="370"/>
      <c r="BC368" s="370"/>
      <c r="BD368" s="370"/>
      <c r="BE368" s="370"/>
      <c r="BF368" s="370"/>
      <c r="BG368" s="370"/>
      <c r="BH368" s="370"/>
      <c r="BI368" s="371"/>
      <c r="BJ368" s="372">
        <v>0</v>
      </c>
      <c r="BK368" s="373"/>
      <c r="BL368" s="373"/>
      <c r="BM368" s="373"/>
      <c r="BN368" s="373"/>
      <c r="BO368" s="373"/>
      <c r="BP368" s="373"/>
      <c r="BQ368" s="373"/>
      <c r="BR368" s="373"/>
      <c r="BS368" s="373"/>
      <c r="BT368" s="373"/>
      <c r="BU368" s="374"/>
      <c r="BV368" s="389">
        <f>CF368</f>
        <v>0</v>
      </c>
      <c r="BW368" s="390"/>
      <c r="BX368" s="390"/>
      <c r="BY368" s="390"/>
      <c r="BZ368" s="390"/>
      <c r="CA368" s="390"/>
      <c r="CB368" s="390"/>
      <c r="CC368" s="390"/>
      <c r="CD368" s="390"/>
      <c r="CE368" s="391"/>
      <c r="CF368" s="389">
        <f>AW368</f>
        <v>0</v>
      </c>
      <c r="CG368" s="390"/>
      <c r="CH368" s="390"/>
      <c r="CI368" s="390"/>
      <c r="CJ368" s="390"/>
      <c r="CK368" s="390"/>
      <c r="CL368" s="390"/>
      <c r="CM368" s="390"/>
      <c r="CN368" s="390"/>
      <c r="CO368" s="390"/>
      <c r="CP368" s="390"/>
      <c r="CQ368" s="390"/>
      <c r="CR368" s="391"/>
      <c r="CS368" s="372">
        <v>0</v>
      </c>
      <c r="CT368" s="373"/>
      <c r="CU368" s="373"/>
      <c r="CV368" s="373"/>
      <c r="CW368" s="373"/>
      <c r="CX368" s="373"/>
      <c r="CY368" s="373"/>
      <c r="CZ368" s="373"/>
      <c r="DA368" s="373"/>
      <c r="DB368" s="373"/>
      <c r="DC368" s="373"/>
      <c r="DD368" s="374"/>
    </row>
    <row r="369" spans="1:108" ht="13.9" customHeight="1" hidden="1">
      <c r="A369" s="68"/>
      <c r="B369" s="397" t="s">
        <v>51</v>
      </c>
      <c r="C369" s="397"/>
      <c r="D369" s="397"/>
      <c r="E369" s="397"/>
      <c r="F369" s="397"/>
      <c r="G369" s="397"/>
      <c r="H369" s="397"/>
      <c r="I369" s="397"/>
      <c r="J369" s="397"/>
      <c r="K369" s="397"/>
      <c r="L369" s="397"/>
      <c r="M369" s="397"/>
      <c r="N369" s="397"/>
      <c r="O369" s="397"/>
      <c r="P369" s="397"/>
      <c r="Q369" s="397"/>
      <c r="R369" s="397"/>
      <c r="S369" s="397"/>
      <c r="T369" s="397"/>
      <c r="U369" s="397"/>
      <c r="V369" s="397"/>
      <c r="W369" s="397"/>
      <c r="X369" s="398"/>
      <c r="Y369" s="381" t="s">
        <v>52</v>
      </c>
      <c r="Z369" s="382"/>
      <c r="AA369" s="382"/>
      <c r="AB369" s="382"/>
      <c r="AC369" s="382"/>
      <c r="AD369" s="382"/>
      <c r="AE369" s="382"/>
      <c r="AF369" s="382"/>
      <c r="AG369" s="382"/>
      <c r="AH369" s="382"/>
      <c r="AI369" s="382"/>
      <c r="AJ369" s="382"/>
      <c r="AK369" s="382"/>
      <c r="AL369" s="383"/>
      <c r="AM369" s="369"/>
      <c r="AN369" s="370"/>
      <c r="AO369" s="370"/>
      <c r="AP369" s="370"/>
      <c r="AQ369" s="370"/>
      <c r="AR369" s="370"/>
      <c r="AS369" s="370"/>
      <c r="AT369" s="370"/>
      <c r="AU369" s="370"/>
      <c r="AV369" s="371"/>
      <c r="AW369" s="369"/>
      <c r="AX369" s="370"/>
      <c r="AY369" s="370"/>
      <c r="AZ369" s="370"/>
      <c r="BA369" s="370"/>
      <c r="BB369" s="370"/>
      <c r="BC369" s="370"/>
      <c r="BD369" s="370"/>
      <c r="BE369" s="370"/>
      <c r="BF369" s="370"/>
      <c r="BG369" s="370"/>
      <c r="BH369" s="370"/>
      <c r="BI369" s="371"/>
      <c r="BJ369" s="372">
        <v>0</v>
      </c>
      <c r="BK369" s="373"/>
      <c r="BL369" s="373"/>
      <c r="BM369" s="373"/>
      <c r="BN369" s="373"/>
      <c r="BO369" s="373"/>
      <c r="BP369" s="373"/>
      <c r="BQ369" s="373"/>
      <c r="BR369" s="373"/>
      <c r="BS369" s="373"/>
      <c r="BT369" s="373"/>
      <c r="BU369" s="374"/>
      <c r="BV369" s="369">
        <f>CF369</f>
        <v>0</v>
      </c>
      <c r="BW369" s="370"/>
      <c r="BX369" s="370"/>
      <c r="BY369" s="370"/>
      <c r="BZ369" s="370"/>
      <c r="CA369" s="370"/>
      <c r="CB369" s="370"/>
      <c r="CC369" s="370"/>
      <c r="CD369" s="370"/>
      <c r="CE369" s="371"/>
      <c r="CF369" s="369">
        <f>AW369</f>
        <v>0</v>
      </c>
      <c r="CG369" s="370"/>
      <c r="CH369" s="370"/>
      <c r="CI369" s="370"/>
      <c r="CJ369" s="370"/>
      <c r="CK369" s="370"/>
      <c r="CL369" s="370"/>
      <c r="CM369" s="370"/>
      <c r="CN369" s="370"/>
      <c r="CO369" s="370"/>
      <c r="CP369" s="370"/>
      <c r="CQ369" s="370"/>
      <c r="CR369" s="371"/>
      <c r="CS369" s="375">
        <v>0</v>
      </c>
      <c r="CT369" s="376"/>
      <c r="CU369" s="376"/>
      <c r="CV369" s="376"/>
      <c r="CW369" s="376"/>
      <c r="CX369" s="376"/>
      <c r="CY369" s="376"/>
      <c r="CZ369" s="376"/>
      <c r="DA369" s="376"/>
      <c r="DB369" s="376"/>
      <c r="DC369" s="376"/>
      <c r="DD369" s="377"/>
    </row>
    <row r="370" spans="1:108" ht="13.9" customHeight="1" hidden="1">
      <c r="A370" s="68"/>
      <c r="B370" s="397" t="s">
        <v>1</v>
      </c>
      <c r="C370" s="397"/>
      <c r="D370" s="397"/>
      <c r="E370" s="397"/>
      <c r="F370" s="397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397"/>
      <c r="R370" s="397"/>
      <c r="S370" s="397"/>
      <c r="T370" s="397"/>
      <c r="U370" s="397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  <c r="AH370" s="397"/>
      <c r="AI370" s="397"/>
      <c r="AJ370" s="397"/>
      <c r="AK370" s="397"/>
      <c r="AL370" s="397"/>
      <c r="AM370" s="397"/>
      <c r="AN370" s="397"/>
      <c r="AO370" s="397"/>
      <c r="AP370" s="397"/>
      <c r="AQ370" s="397"/>
      <c r="AR370" s="397"/>
      <c r="AS370" s="397"/>
      <c r="AT370" s="397"/>
      <c r="AU370" s="397"/>
      <c r="AV370" s="397"/>
      <c r="AW370" s="397"/>
      <c r="AX370" s="397"/>
      <c r="AY370" s="397"/>
      <c r="AZ370" s="397"/>
      <c r="BA370" s="397"/>
      <c r="BB370" s="397"/>
      <c r="BC370" s="397"/>
      <c r="BD370" s="397"/>
      <c r="BE370" s="397"/>
      <c r="BF370" s="397"/>
      <c r="BG370" s="397"/>
      <c r="BH370" s="397"/>
      <c r="BI370" s="397"/>
      <c r="BJ370" s="397"/>
      <c r="BK370" s="397"/>
      <c r="BL370" s="397"/>
      <c r="BM370" s="397"/>
      <c r="BN370" s="397"/>
      <c r="BO370" s="397"/>
      <c r="BP370" s="397"/>
      <c r="BQ370" s="397"/>
      <c r="BR370" s="397"/>
      <c r="BS370" s="397"/>
      <c r="BT370" s="397"/>
      <c r="BU370" s="397"/>
      <c r="BV370" s="397"/>
      <c r="BW370" s="397"/>
      <c r="BX370" s="397"/>
      <c r="BY370" s="397"/>
      <c r="BZ370" s="397"/>
      <c r="CA370" s="397"/>
      <c r="CB370" s="397"/>
      <c r="CC370" s="397"/>
      <c r="CD370" s="397"/>
      <c r="CE370" s="397"/>
      <c r="CF370" s="397"/>
      <c r="CG370" s="397"/>
      <c r="CH370" s="397"/>
      <c r="CI370" s="397"/>
      <c r="CJ370" s="397"/>
      <c r="CK370" s="397"/>
      <c r="CL370" s="397"/>
      <c r="CM370" s="397"/>
      <c r="CN370" s="397"/>
      <c r="CO370" s="397"/>
      <c r="CP370" s="397"/>
      <c r="CQ370" s="397"/>
      <c r="CR370" s="397"/>
      <c r="CS370" s="397"/>
      <c r="CT370" s="397"/>
      <c r="CU370" s="397"/>
      <c r="CV370" s="397"/>
      <c r="CW370" s="397"/>
      <c r="CX370" s="397"/>
      <c r="CY370" s="397"/>
      <c r="CZ370" s="397"/>
      <c r="DA370" s="397"/>
      <c r="DB370" s="397"/>
      <c r="DC370" s="397"/>
      <c r="DD370" s="398"/>
    </row>
    <row r="371" spans="1:108" ht="12" customHeight="1" hidden="1">
      <c r="A371" s="68"/>
      <c r="B371" s="407" t="s">
        <v>53</v>
      </c>
      <c r="C371" s="407"/>
      <c r="D371" s="407"/>
      <c r="E371" s="407"/>
      <c r="F371" s="407"/>
      <c r="G371" s="407"/>
      <c r="H371" s="407"/>
      <c r="I371" s="407"/>
      <c r="J371" s="407"/>
      <c r="K371" s="407"/>
      <c r="L371" s="407"/>
      <c r="M371" s="407"/>
      <c r="N371" s="407"/>
      <c r="O371" s="407"/>
      <c r="P371" s="407"/>
      <c r="Q371" s="407"/>
      <c r="R371" s="407"/>
      <c r="S371" s="407"/>
      <c r="T371" s="407"/>
      <c r="U371" s="407"/>
      <c r="V371" s="407"/>
      <c r="W371" s="407"/>
      <c r="X371" s="408"/>
      <c r="Y371" s="381" t="s">
        <v>14</v>
      </c>
      <c r="Z371" s="382"/>
      <c r="AA371" s="382"/>
      <c r="AB371" s="382"/>
      <c r="AC371" s="382"/>
      <c r="AD371" s="382"/>
      <c r="AE371" s="382"/>
      <c r="AF371" s="382"/>
      <c r="AG371" s="382"/>
      <c r="AH371" s="382"/>
      <c r="AI371" s="382"/>
      <c r="AJ371" s="382"/>
      <c r="AK371" s="382"/>
      <c r="AL371" s="383"/>
      <c r="AM371" s="375"/>
      <c r="AN371" s="376"/>
      <c r="AO371" s="376"/>
      <c r="AP371" s="376"/>
      <c r="AQ371" s="376"/>
      <c r="AR371" s="376"/>
      <c r="AS371" s="376"/>
      <c r="AT371" s="376"/>
      <c r="AU371" s="376"/>
      <c r="AV371" s="377"/>
      <c r="AW371" s="375"/>
      <c r="AX371" s="376"/>
      <c r="AY371" s="376"/>
      <c r="AZ371" s="376"/>
      <c r="BA371" s="376"/>
      <c r="BB371" s="376"/>
      <c r="BC371" s="376"/>
      <c r="BD371" s="376"/>
      <c r="BE371" s="376"/>
      <c r="BF371" s="376"/>
      <c r="BG371" s="376"/>
      <c r="BH371" s="376"/>
      <c r="BI371" s="377"/>
      <c r="BJ371" s="372">
        <v>0</v>
      </c>
      <c r="BK371" s="373"/>
      <c r="BL371" s="373"/>
      <c r="BM371" s="373"/>
      <c r="BN371" s="373"/>
      <c r="BO371" s="373"/>
      <c r="BP371" s="373"/>
      <c r="BQ371" s="373"/>
      <c r="BR371" s="373"/>
      <c r="BS371" s="373"/>
      <c r="BT371" s="373"/>
      <c r="BU371" s="374"/>
      <c r="BV371" s="369">
        <f aca="true" t="shared" si="15" ref="BV371:BV378">CF371</f>
        <v>0</v>
      </c>
      <c r="BW371" s="370"/>
      <c r="BX371" s="370"/>
      <c r="BY371" s="370"/>
      <c r="BZ371" s="370"/>
      <c r="CA371" s="370"/>
      <c r="CB371" s="370"/>
      <c r="CC371" s="370"/>
      <c r="CD371" s="370"/>
      <c r="CE371" s="371"/>
      <c r="CF371" s="369">
        <f aca="true" t="shared" si="16" ref="CF371:CF378">AW371</f>
        <v>0</v>
      </c>
      <c r="CG371" s="370"/>
      <c r="CH371" s="370"/>
      <c r="CI371" s="370"/>
      <c r="CJ371" s="370"/>
      <c r="CK371" s="370"/>
      <c r="CL371" s="370"/>
      <c r="CM371" s="370"/>
      <c r="CN371" s="370"/>
      <c r="CO371" s="370"/>
      <c r="CP371" s="370"/>
      <c r="CQ371" s="370"/>
      <c r="CR371" s="371"/>
      <c r="CS371" s="375">
        <v>0</v>
      </c>
      <c r="CT371" s="376"/>
      <c r="CU371" s="376"/>
      <c r="CV371" s="376"/>
      <c r="CW371" s="376"/>
      <c r="CX371" s="376"/>
      <c r="CY371" s="376"/>
      <c r="CZ371" s="376"/>
      <c r="DA371" s="376"/>
      <c r="DB371" s="376"/>
      <c r="DC371" s="376"/>
      <c r="DD371" s="377"/>
    </row>
    <row r="372" spans="1:108" ht="24.6" customHeight="1" hidden="1">
      <c r="A372" s="68"/>
      <c r="B372" s="407" t="s">
        <v>54</v>
      </c>
      <c r="C372" s="407"/>
      <c r="D372" s="407"/>
      <c r="E372" s="407"/>
      <c r="F372" s="407"/>
      <c r="G372" s="407"/>
      <c r="H372" s="407"/>
      <c r="I372" s="407"/>
      <c r="J372" s="407"/>
      <c r="K372" s="407"/>
      <c r="L372" s="407"/>
      <c r="M372" s="407"/>
      <c r="N372" s="407"/>
      <c r="O372" s="407"/>
      <c r="P372" s="407"/>
      <c r="Q372" s="407"/>
      <c r="R372" s="407"/>
      <c r="S372" s="407"/>
      <c r="T372" s="407"/>
      <c r="U372" s="407"/>
      <c r="V372" s="407"/>
      <c r="W372" s="407"/>
      <c r="X372" s="408"/>
      <c r="Y372" s="381" t="s">
        <v>15</v>
      </c>
      <c r="Z372" s="382"/>
      <c r="AA372" s="382"/>
      <c r="AB372" s="382"/>
      <c r="AC372" s="382"/>
      <c r="AD372" s="382"/>
      <c r="AE372" s="382"/>
      <c r="AF372" s="382"/>
      <c r="AG372" s="382"/>
      <c r="AH372" s="382"/>
      <c r="AI372" s="382"/>
      <c r="AJ372" s="382"/>
      <c r="AK372" s="382"/>
      <c r="AL372" s="383"/>
      <c r="AM372" s="375"/>
      <c r="AN372" s="376"/>
      <c r="AO372" s="376"/>
      <c r="AP372" s="376"/>
      <c r="AQ372" s="376"/>
      <c r="AR372" s="376"/>
      <c r="AS372" s="376"/>
      <c r="AT372" s="376"/>
      <c r="AU372" s="376"/>
      <c r="AV372" s="377"/>
      <c r="AW372" s="375"/>
      <c r="AX372" s="376"/>
      <c r="AY372" s="376"/>
      <c r="AZ372" s="376"/>
      <c r="BA372" s="376"/>
      <c r="BB372" s="376"/>
      <c r="BC372" s="376"/>
      <c r="BD372" s="376"/>
      <c r="BE372" s="376"/>
      <c r="BF372" s="376"/>
      <c r="BG372" s="376"/>
      <c r="BH372" s="376"/>
      <c r="BI372" s="377"/>
      <c r="BJ372" s="372">
        <v>0</v>
      </c>
      <c r="BK372" s="373"/>
      <c r="BL372" s="373"/>
      <c r="BM372" s="373"/>
      <c r="BN372" s="373"/>
      <c r="BO372" s="373"/>
      <c r="BP372" s="373"/>
      <c r="BQ372" s="373"/>
      <c r="BR372" s="373"/>
      <c r="BS372" s="373"/>
      <c r="BT372" s="373"/>
      <c r="BU372" s="374"/>
      <c r="BV372" s="369">
        <f t="shared" si="15"/>
        <v>0</v>
      </c>
      <c r="BW372" s="370"/>
      <c r="BX372" s="370"/>
      <c r="BY372" s="370"/>
      <c r="BZ372" s="370"/>
      <c r="CA372" s="370"/>
      <c r="CB372" s="370"/>
      <c r="CC372" s="370"/>
      <c r="CD372" s="370"/>
      <c r="CE372" s="371"/>
      <c r="CF372" s="369">
        <f t="shared" si="16"/>
        <v>0</v>
      </c>
      <c r="CG372" s="370"/>
      <c r="CH372" s="370"/>
      <c r="CI372" s="370"/>
      <c r="CJ372" s="370"/>
      <c r="CK372" s="370"/>
      <c r="CL372" s="370"/>
      <c r="CM372" s="370"/>
      <c r="CN372" s="370"/>
      <c r="CO372" s="370"/>
      <c r="CP372" s="370"/>
      <c r="CQ372" s="370"/>
      <c r="CR372" s="371"/>
      <c r="CS372" s="375">
        <v>0</v>
      </c>
      <c r="CT372" s="376"/>
      <c r="CU372" s="376"/>
      <c r="CV372" s="376"/>
      <c r="CW372" s="376"/>
      <c r="CX372" s="376"/>
      <c r="CY372" s="376"/>
      <c r="CZ372" s="376"/>
      <c r="DA372" s="376"/>
      <c r="DB372" s="376"/>
      <c r="DC372" s="376"/>
      <c r="DD372" s="377"/>
    </row>
    <row r="373" spans="1:108" ht="24.6" customHeight="1" hidden="1">
      <c r="A373" s="68"/>
      <c r="B373" s="407" t="s">
        <v>279</v>
      </c>
      <c r="C373" s="407"/>
      <c r="D373" s="407"/>
      <c r="E373" s="407"/>
      <c r="F373" s="407"/>
      <c r="G373" s="407"/>
      <c r="H373" s="407"/>
      <c r="I373" s="407"/>
      <c r="J373" s="407"/>
      <c r="K373" s="407"/>
      <c r="L373" s="407"/>
      <c r="M373" s="407"/>
      <c r="N373" s="407"/>
      <c r="O373" s="407"/>
      <c r="P373" s="407"/>
      <c r="Q373" s="407"/>
      <c r="R373" s="407"/>
      <c r="S373" s="407"/>
      <c r="T373" s="407"/>
      <c r="U373" s="407"/>
      <c r="V373" s="407"/>
      <c r="W373" s="407"/>
      <c r="X373" s="408"/>
      <c r="Y373" s="381" t="s">
        <v>578</v>
      </c>
      <c r="Z373" s="382"/>
      <c r="AA373" s="382"/>
      <c r="AB373" s="382"/>
      <c r="AC373" s="382"/>
      <c r="AD373" s="382"/>
      <c r="AE373" s="382"/>
      <c r="AF373" s="382"/>
      <c r="AG373" s="382"/>
      <c r="AH373" s="382"/>
      <c r="AI373" s="382"/>
      <c r="AJ373" s="382"/>
      <c r="AK373" s="382"/>
      <c r="AL373" s="383"/>
      <c r="AM373" s="375"/>
      <c r="AN373" s="376"/>
      <c r="AO373" s="376"/>
      <c r="AP373" s="376"/>
      <c r="AQ373" s="376"/>
      <c r="AR373" s="376"/>
      <c r="AS373" s="376"/>
      <c r="AT373" s="376"/>
      <c r="AU373" s="376"/>
      <c r="AV373" s="377"/>
      <c r="AW373" s="375"/>
      <c r="AX373" s="376"/>
      <c r="AY373" s="376"/>
      <c r="AZ373" s="376"/>
      <c r="BA373" s="376"/>
      <c r="BB373" s="376"/>
      <c r="BC373" s="376"/>
      <c r="BD373" s="376"/>
      <c r="BE373" s="376"/>
      <c r="BF373" s="376"/>
      <c r="BG373" s="376"/>
      <c r="BH373" s="376"/>
      <c r="BI373" s="377"/>
      <c r="BJ373" s="372">
        <v>0</v>
      </c>
      <c r="BK373" s="373"/>
      <c r="BL373" s="373"/>
      <c r="BM373" s="373"/>
      <c r="BN373" s="373"/>
      <c r="BO373" s="373"/>
      <c r="BP373" s="373"/>
      <c r="BQ373" s="373"/>
      <c r="BR373" s="373"/>
      <c r="BS373" s="373"/>
      <c r="BT373" s="373"/>
      <c r="BU373" s="374"/>
      <c r="BV373" s="369">
        <f t="shared" si="15"/>
        <v>0</v>
      </c>
      <c r="BW373" s="370"/>
      <c r="BX373" s="370"/>
      <c r="BY373" s="370"/>
      <c r="BZ373" s="370"/>
      <c r="CA373" s="370"/>
      <c r="CB373" s="370"/>
      <c r="CC373" s="370"/>
      <c r="CD373" s="370"/>
      <c r="CE373" s="371"/>
      <c r="CF373" s="369">
        <f t="shared" si="16"/>
        <v>0</v>
      </c>
      <c r="CG373" s="370"/>
      <c r="CH373" s="370"/>
      <c r="CI373" s="370"/>
      <c r="CJ373" s="370"/>
      <c r="CK373" s="370"/>
      <c r="CL373" s="370"/>
      <c r="CM373" s="370"/>
      <c r="CN373" s="370"/>
      <c r="CO373" s="370"/>
      <c r="CP373" s="370"/>
      <c r="CQ373" s="370"/>
      <c r="CR373" s="371"/>
      <c r="CS373" s="375">
        <v>0</v>
      </c>
      <c r="CT373" s="376"/>
      <c r="CU373" s="376"/>
      <c r="CV373" s="376"/>
      <c r="CW373" s="376"/>
      <c r="CX373" s="376"/>
      <c r="CY373" s="376"/>
      <c r="CZ373" s="376"/>
      <c r="DA373" s="376"/>
      <c r="DB373" s="376"/>
      <c r="DC373" s="376"/>
      <c r="DD373" s="377"/>
    </row>
    <row r="374" spans="1:108" ht="24.6" customHeight="1" hidden="1">
      <c r="A374" s="68"/>
      <c r="B374" s="407" t="s">
        <v>593</v>
      </c>
      <c r="C374" s="407"/>
      <c r="D374" s="407"/>
      <c r="E374" s="407"/>
      <c r="F374" s="407"/>
      <c r="G374" s="407"/>
      <c r="H374" s="407"/>
      <c r="I374" s="407"/>
      <c r="J374" s="407"/>
      <c r="K374" s="407"/>
      <c r="L374" s="407"/>
      <c r="M374" s="407"/>
      <c r="N374" s="407"/>
      <c r="O374" s="407"/>
      <c r="P374" s="407"/>
      <c r="Q374" s="407"/>
      <c r="R374" s="407"/>
      <c r="S374" s="407"/>
      <c r="T374" s="407"/>
      <c r="U374" s="407"/>
      <c r="V374" s="407"/>
      <c r="W374" s="407"/>
      <c r="X374" s="408"/>
      <c r="Y374" s="381" t="s">
        <v>585</v>
      </c>
      <c r="Z374" s="382"/>
      <c r="AA374" s="382"/>
      <c r="AB374" s="382"/>
      <c r="AC374" s="382"/>
      <c r="AD374" s="382"/>
      <c r="AE374" s="382"/>
      <c r="AF374" s="382"/>
      <c r="AG374" s="382"/>
      <c r="AH374" s="382"/>
      <c r="AI374" s="382"/>
      <c r="AJ374" s="382"/>
      <c r="AK374" s="382"/>
      <c r="AL374" s="383"/>
      <c r="AM374" s="375"/>
      <c r="AN374" s="376"/>
      <c r="AO374" s="376"/>
      <c r="AP374" s="376"/>
      <c r="AQ374" s="376"/>
      <c r="AR374" s="376"/>
      <c r="AS374" s="376"/>
      <c r="AT374" s="376"/>
      <c r="AU374" s="376"/>
      <c r="AV374" s="377"/>
      <c r="AW374" s="375"/>
      <c r="AX374" s="376"/>
      <c r="AY374" s="376"/>
      <c r="AZ374" s="376"/>
      <c r="BA374" s="376"/>
      <c r="BB374" s="376"/>
      <c r="BC374" s="376"/>
      <c r="BD374" s="376"/>
      <c r="BE374" s="376"/>
      <c r="BF374" s="376"/>
      <c r="BG374" s="376"/>
      <c r="BH374" s="376"/>
      <c r="BI374" s="377"/>
      <c r="BJ374" s="372">
        <v>0</v>
      </c>
      <c r="BK374" s="373"/>
      <c r="BL374" s="373"/>
      <c r="BM374" s="373"/>
      <c r="BN374" s="373"/>
      <c r="BO374" s="373"/>
      <c r="BP374" s="373"/>
      <c r="BQ374" s="373"/>
      <c r="BR374" s="373"/>
      <c r="BS374" s="373"/>
      <c r="BT374" s="373"/>
      <c r="BU374" s="374"/>
      <c r="BV374" s="369">
        <f t="shared" si="15"/>
        <v>0</v>
      </c>
      <c r="BW374" s="370"/>
      <c r="BX374" s="370"/>
      <c r="BY374" s="370"/>
      <c r="BZ374" s="370"/>
      <c r="CA374" s="370"/>
      <c r="CB374" s="370"/>
      <c r="CC374" s="370"/>
      <c r="CD374" s="370"/>
      <c r="CE374" s="371"/>
      <c r="CF374" s="369">
        <f t="shared" si="16"/>
        <v>0</v>
      </c>
      <c r="CG374" s="370"/>
      <c r="CH374" s="370"/>
      <c r="CI374" s="370"/>
      <c r="CJ374" s="370"/>
      <c r="CK374" s="370"/>
      <c r="CL374" s="370"/>
      <c r="CM374" s="370"/>
      <c r="CN374" s="370"/>
      <c r="CO374" s="370"/>
      <c r="CP374" s="370"/>
      <c r="CQ374" s="370"/>
      <c r="CR374" s="371"/>
      <c r="CS374" s="375">
        <v>0</v>
      </c>
      <c r="CT374" s="376"/>
      <c r="CU374" s="376"/>
      <c r="CV374" s="376"/>
      <c r="CW374" s="376"/>
      <c r="CX374" s="376"/>
      <c r="CY374" s="376"/>
      <c r="CZ374" s="376"/>
      <c r="DA374" s="376"/>
      <c r="DB374" s="376"/>
      <c r="DC374" s="376"/>
      <c r="DD374" s="377"/>
    </row>
    <row r="375" spans="1:108" ht="31.9" customHeight="1" hidden="1">
      <c r="A375" s="68"/>
      <c r="B375" s="409" t="s">
        <v>281</v>
      </c>
      <c r="C375" s="409"/>
      <c r="D375" s="409"/>
      <c r="E375" s="409"/>
      <c r="F375" s="409"/>
      <c r="G375" s="409"/>
      <c r="H375" s="409"/>
      <c r="I375" s="409"/>
      <c r="J375" s="409"/>
      <c r="K375" s="409"/>
      <c r="L375" s="409"/>
      <c r="M375" s="409"/>
      <c r="N375" s="409"/>
      <c r="O375" s="409"/>
      <c r="P375" s="409"/>
      <c r="Q375" s="409"/>
      <c r="R375" s="409"/>
      <c r="S375" s="409"/>
      <c r="T375" s="409"/>
      <c r="U375" s="409"/>
      <c r="V375" s="409"/>
      <c r="W375" s="409"/>
      <c r="X375" s="410"/>
      <c r="Y375" s="381" t="s">
        <v>579</v>
      </c>
      <c r="Z375" s="382"/>
      <c r="AA375" s="382"/>
      <c r="AB375" s="382"/>
      <c r="AC375" s="382"/>
      <c r="AD375" s="382"/>
      <c r="AE375" s="382"/>
      <c r="AF375" s="382"/>
      <c r="AG375" s="382"/>
      <c r="AH375" s="382"/>
      <c r="AI375" s="382"/>
      <c r="AJ375" s="382"/>
      <c r="AK375" s="382"/>
      <c r="AL375" s="383"/>
      <c r="AM375" s="375"/>
      <c r="AN375" s="376"/>
      <c r="AO375" s="376"/>
      <c r="AP375" s="376"/>
      <c r="AQ375" s="376"/>
      <c r="AR375" s="376"/>
      <c r="AS375" s="376"/>
      <c r="AT375" s="376"/>
      <c r="AU375" s="376"/>
      <c r="AV375" s="377"/>
      <c r="AW375" s="375"/>
      <c r="AX375" s="376"/>
      <c r="AY375" s="376"/>
      <c r="AZ375" s="376"/>
      <c r="BA375" s="376"/>
      <c r="BB375" s="376"/>
      <c r="BC375" s="376"/>
      <c r="BD375" s="376"/>
      <c r="BE375" s="376"/>
      <c r="BF375" s="376"/>
      <c r="BG375" s="376"/>
      <c r="BH375" s="376"/>
      <c r="BI375" s="377"/>
      <c r="BJ375" s="372">
        <v>0</v>
      </c>
      <c r="BK375" s="373"/>
      <c r="BL375" s="373"/>
      <c r="BM375" s="373"/>
      <c r="BN375" s="373"/>
      <c r="BO375" s="373"/>
      <c r="BP375" s="373"/>
      <c r="BQ375" s="373"/>
      <c r="BR375" s="373"/>
      <c r="BS375" s="373"/>
      <c r="BT375" s="373"/>
      <c r="BU375" s="374"/>
      <c r="BV375" s="369">
        <f t="shared" si="15"/>
        <v>0</v>
      </c>
      <c r="BW375" s="370"/>
      <c r="BX375" s="370"/>
      <c r="BY375" s="370"/>
      <c r="BZ375" s="370"/>
      <c r="CA375" s="370"/>
      <c r="CB375" s="370"/>
      <c r="CC375" s="370"/>
      <c r="CD375" s="370"/>
      <c r="CE375" s="371"/>
      <c r="CF375" s="369">
        <f t="shared" si="16"/>
        <v>0</v>
      </c>
      <c r="CG375" s="370"/>
      <c r="CH375" s="370"/>
      <c r="CI375" s="370"/>
      <c r="CJ375" s="370"/>
      <c r="CK375" s="370"/>
      <c r="CL375" s="370"/>
      <c r="CM375" s="370"/>
      <c r="CN375" s="370"/>
      <c r="CO375" s="370"/>
      <c r="CP375" s="370"/>
      <c r="CQ375" s="370"/>
      <c r="CR375" s="371"/>
      <c r="CS375" s="375">
        <v>0</v>
      </c>
      <c r="CT375" s="376"/>
      <c r="CU375" s="376"/>
      <c r="CV375" s="376"/>
      <c r="CW375" s="376"/>
      <c r="CX375" s="376"/>
      <c r="CY375" s="376"/>
      <c r="CZ375" s="376"/>
      <c r="DA375" s="376"/>
      <c r="DB375" s="376"/>
      <c r="DC375" s="376"/>
      <c r="DD375" s="377"/>
    </row>
    <row r="376" spans="1:108" ht="24.6" customHeight="1" hidden="1">
      <c r="A376" s="68"/>
      <c r="B376" s="407" t="s">
        <v>586</v>
      </c>
      <c r="C376" s="407"/>
      <c r="D376" s="407"/>
      <c r="E376" s="407"/>
      <c r="F376" s="407"/>
      <c r="G376" s="407"/>
      <c r="H376" s="407"/>
      <c r="I376" s="407"/>
      <c r="J376" s="407"/>
      <c r="K376" s="407"/>
      <c r="L376" s="407"/>
      <c r="M376" s="407"/>
      <c r="N376" s="407"/>
      <c r="O376" s="407"/>
      <c r="P376" s="407"/>
      <c r="Q376" s="407"/>
      <c r="R376" s="407"/>
      <c r="S376" s="407"/>
      <c r="T376" s="407"/>
      <c r="U376" s="407"/>
      <c r="V376" s="407"/>
      <c r="W376" s="407"/>
      <c r="X376" s="408"/>
      <c r="Y376" s="381" t="s">
        <v>587</v>
      </c>
      <c r="Z376" s="382"/>
      <c r="AA376" s="382"/>
      <c r="AB376" s="382"/>
      <c r="AC376" s="382"/>
      <c r="AD376" s="382"/>
      <c r="AE376" s="382"/>
      <c r="AF376" s="382"/>
      <c r="AG376" s="382"/>
      <c r="AH376" s="382"/>
      <c r="AI376" s="382"/>
      <c r="AJ376" s="382"/>
      <c r="AK376" s="382"/>
      <c r="AL376" s="383"/>
      <c r="AM376" s="375"/>
      <c r="AN376" s="376"/>
      <c r="AO376" s="376"/>
      <c r="AP376" s="376"/>
      <c r="AQ376" s="376"/>
      <c r="AR376" s="376"/>
      <c r="AS376" s="376"/>
      <c r="AT376" s="376"/>
      <c r="AU376" s="376"/>
      <c r="AV376" s="377"/>
      <c r="AW376" s="375"/>
      <c r="AX376" s="376"/>
      <c r="AY376" s="376"/>
      <c r="AZ376" s="376"/>
      <c r="BA376" s="376"/>
      <c r="BB376" s="376"/>
      <c r="BC376" s="376"/>
      <c r="BD376" s="376"/>
      <c r="BE376" s="376"/>
      <c r="BF376" s="376"/>
      <c r="BG376" s="376"/>
      <c r="BH376" s="376"/>
      <c r="BI376" s="377"/>
      <c r="BJ376" s="372">
        <v>0</v>
      </c>
      <c r="BK376" s="373"/>
      <c r="BL376" s="373"/>
      <c r="BM376" s="373"/>
      <c r="BN376" s="373"/>
      <c r="BO376" s="373"/>
      <c r="BP376" s="373"/>
      <c r="BQ376" s="373"/>
      <c r="BR376" s="373"/>
      <c r="BS376" s="373"/>
      <c r="BT376" s="373"/>
      <c r="BU376" s="374"/>
      <c r="BV376" s="369">
        <f t="shared" si="15"/>
        <v>0</v>
      </c>
      <c r="BW376" s="370"/>
      <c r="BX376" s="370"/>
      <c r="BY376" s="370"/>
      <c r="BZ376" s="370"/>
      <c r="CA376" s="370"/>
      <c r="CB376" s="370"/>
      <c r="CC376" s="370"/>
      <c r="CD376" s="370"/>
      <c r="CE376" s="371"/>
      <c r="CF376" s="369">
        <f t="shared" si="16"/>
        <v>0</v>
      </c>
      <c r="CG376" s="370"/>
      <c r="CH376" s="370"/>
      <c r="CI376" s="370"/>
      <c r="CJ376" s="370"/>
      <c r="CK376" s="370"/>
      <c r="CL376" s="370"/>
      <c r="CM376" s="370"/>
      <c r="CN376" s="370"/>
      <c r="CO376" s="370"/>
      <c r="CP376" s="370"/>
      <c r="CQ376" s="370"/>
      <c r="CR376" s="371"/>
      <c r="CS376" s="375">
        <v>0</v>
      </c>
      <c r="CT376" s="376"/>
      <c r="CU376" s="376"/>
      <c r="CV376" s="376"/>
      <c r="CW376" s="376"/>
      <c r="CX376" s="376"/>
      <c r="CY376" s="376"/>
      <c r="CZ376" s="376"/>
      <c r="DA376" s="376"/>
      <c r="DB376" s="376"/>
      <c r="DC376" s="376"/>
      <c r="DD376" s="377"/>
    </row>
    <row r="377" spans="1:108" ht="37.9" customHeight="1" hidden="1">
      <c r="A377" s="68"/>
      <c r="B377" s="409" t="s">
        <v>594</v>
      </c>
      <c r="C377" s="409"/>
      <c r="D377" s="409"/>
      <c r="E377" s="409"/>
      <c r="F377" s="409"/>
      <c r="G377" s="409"/>
      <c r="H377" s="409"/>
      <c r="I377" s="409"/>
      <c r="J377" s="409"/>
      <c r="K377" s="409"/>
      <c r="L377" s="409"/>
      <c r="M377" s="409"/>
      <c r="N377" s="409"/>
      <c r="O377" s="409"/>
      <c r="P377" s="409"/>
      <c r="Q377" s="409"/>
      <c r="R377" s="409"/>
      <c r="S377" s="409"/>
      <c r="T377" s="409"/>
      <c r="U377" s="409"/>
      <c r="V377" s="409"/>
      <c r="W377" s="409"/>
      <c r="X377" s="410"/>
      <c r="Y377" s="381" t="s">
        <v>595</v>
      </c>
      <c r="Z377" s="382"/>
      <c r="AA377" s="382"/>
      <c r="AB377" s="382"/>
      <c r="AC377" s="382"/>
      <c r="AD377" s="382"/>
      <c r="AE377" s="382"/>
      <c r="AF377" s="382"/>
      <c r="AG377" s="382"/>
      <c r="AH377" s="382"/>
      <c r="AI377" s="382"/>
      <c r="AJ377" s="382"/>
      <c r="AK377" s="382"/>
      <c r="AL377" s="383"/>
      <c r="AM377" s="375"/>
      <c r="AN377" s="376"/>
      <c r="AO377" s="376"/>
      <c r="AP377" s="376"/>
      <c r="AQ377" s="376"/>
      <c r="AR377" s="376"/>
      <c r="AS377" s="376"/>
      <c r="AT377" s="376"/>
      <c r="AU377" s="376"/>
      <c r="AV377" s="377"/>
      <c r="AW377" s="375"/>
      <c r="AX377" s="376"/>
      <c r="AY377" s="376"/>
      <c r="AZ377" s="376"/>
      <c r="BA377" s="376"/>
      <c r="BB377" s="376"/>
      <c r="BC377" s="376"/>
      <c r="BD377" s="376"/>
      <c r="BE377" s="376"/>
      <c r="BF377" s="376"/>
      <c r="BG377" s="376"/>
      <c r="BH377" s="376"/>
      <c r="BI377" s="377"/>
      <c r="BJ377" s="372">
        <v>0</v>
      </c>
      <c r="BK377" s="373"/>
      <c r="BL377" s="373"/>
      <c r="BM377" s="373"/>
      <c r="BN377" s="373"/>
      <c r="BO377" s="373"/>
      <c r="BP377" s="373"/>
      <c r="BQ377" s="373"/>
      <c r="BR377" s="373"/>
      <c r="BS377" s="373"/>
      <c r="BT377" s="373"/>
      <c r="BU377" s="374"/>
      <c r="BV377" s="369">
        <f t="shared" si="15"/>
        <v>0</v>
      </c>
      <c r="BW377" s="370"/>
      <c r="BX377" s="370"/>
      <c r="BY377" s="370"/>
      <c r="BZ377" s="370"/>
      <c r="CA377" s="370"/>
      <c r="CB377" s="370"/>
      <c r="CC377" s="370"/>
      <c r="CD377" s="370"/>
      <c r="CE377" s="371"/>
      <c r="CF377" s="369">
        <f t="shared" si="16"/>
        <v>0</v>
      </c>
      <c r="CG377" s="370"/>
      <c r="CH377" s="370"/>
      <c r="CI377" s="370"/>
      <c r="CJ377" s="370"/>
      <c r="CK377" s="370"/>
      <c r="CL377" s="370"/>
      <c r="CM377" s="370"/>
      <c r="CN377" s="370"/>
      <c r="CO377" s="370"/>
      <c r="CP377" s="370"/>
      <c r="CQ377" s="370"/>
      <c r="CR377" s="371"/>
      <c r="CS377" s="375">
        <v>0</v>
      </c>
      <c r="CT377" s="376"/>
      <c r="CU377" s="376"/>
      <c r="CV377" s="376"/>
      <c r="CW377" s="376"/>
      <c r="CX377" s="376"/>
      <c r="CY377" s="376"/>
      <c r="CZ377" s="376"/>
      <c r="DA377" s="376"/>
      <c r="DB377" s="376"/>
      <c r="DC377" s="376"/>
      <c r="DD377" s="377"/>
    </row>
    <row r="378" spans="1:108" ht="24.6" customHeight="1" hidden="1">
      <c r="A378" s="68"/>
      <c r="B378" s="397" t="s">
        <v>20</v>
      </c>
      <c r="C378" s="397"/>
      <c r="D378" s="397"/>
      <c r="E378" s="397"/>
      <c r="F378" s="397"/>
      <c r="G378" s="397"/>
      <c r="H378" s="397"/>
      <c r="I378" s="397"/>
      <c r="J378" s="397"/>
      <c r="K378" s="397"/>
      <c r="L378" s="397"/>
      <c r="M378" s="397"/>
      <c r="N378" s="397"/>
      <c r="O378" s="397"/>
      <c r="P378" s="397"/>
      <c r="Q378" s="397"/>
      <c r="R378" s="397"/>
      <c r="S378" s="397"/>
      <c r="T378" s="397"/>
      <c r="U378" s="397"/>
      <c r="V378" s="397"/>
      <c r="W378" s="397"/>
      <c r="X378" s="398"/>
      <c r="Y378" s="381" t="s">
        <v>16</v>
      </c>
      <c r="Z378" s="382"/>
      <c r="AA378" s="382"/>
      <c r="AB378" s="382"/>
      <c r="AC378" s="382"/>
      <c r="AD378" s="382"/>
      <c r="AE378" s="382"/>
      <c r="AF378" s="382"/>
      <c r="AG378" s="382"/>
      <c r="AH378" s="382"/>
      <c r="AI378" s="382"/>
      <c r="AJ378" s="382"/>
      <c r="AK378" s="382"/>
      <c r="AL378" s="383"/>
      <c r="AM378" s="389"/>
      <c r="AN378" s="390"/>
      <c r="AO378" s="390"/>
      <c r="AP378" s="390"/>
      <c r="AQ378" s="390"/>
      <c r="AR378" s="390"/>
      <c r="AS378" s="390"/>
      <c r="AT378" s="390"/>
      <c r="AU378" s="390"/>
      <c r="AV378" s="391"/>
      <c r="AW378" s="372"/>
      <c r="AX378" s="373"/>
      <c r="AY378" s="373"/>
      <c r="AZ378" s="373"/>
      <c r="BA378" s="373"/>
      <c r="BB378" s="373"/>
      <c r="BC378" s="373"/>
      <c r="BD378" s="373"/>
      <c r="BE378" s="373"/>
      <c r="BF378" s="373"/>
      <c r="BG378" s="373"/>
      <c r="BH378" s="373"/>
      <c r="BI378" s="374"/>
      <c r="BJ378" s="372">
        <v>0</v>
      </c>
      <c r="BK378" s="373"/>
      <c r="BL378" s="373"/>
      <c r="BM378" s="373"/>
      <c r="BN378" s="373"/>
      <c r="BO378" s="373"/>
      <c r="BP378" s="373"/>
      <c r="BQ378" s="373"/>
      <c r="BR378" s="373"/>
      <c r="BS378" s="373"/>
      <c r="BT378" s="373"/>
      <c r="BU378" s="374"/>
      <c r="BV378" s="369">
        <f t="shared" si="15"/>
        <v>0</v>
      </c>
      <c r="BW378" s="370"/>
      <c r="BX378" s="370"/>
      <c r="BY378" s="370"/>
      <c r="BZ378" s="370"/>
      <c r="CA378" s="370"/>
      <c r="CB378" s="370"/>
      <c r="CC378" s="370"/>
      <c r="CD378" s="370"/>
      <c r="CE378" s="371"/>
      <c r="CF378" s="369">
        <f t="shared" si="16"/>
        <v>0</v>
      </c>
      <c r="CG378" s="370"/>
      <c r="CH378" s="370"/>
      <c r="CI378" s="370"/>
      <c r="CJ378" s="370"/>
      <c r="CK378" s="370"/>
      <c r="CL378" s="370"/>
      <c r="CM378" s="370"/>
      <c r="CN378" s="370"/>
      <c r="CO378" s="370"/>
      <c r="CP378" s="370"/>
      <c r="CQ378" s="370"/>
      <c r="CR378" s="371"/>
      <c r="CS378" s="375">
        <v>0</v>
      </c>
      <c r="CT378" s="376"/>
      <c r="CU378" s="376"/>
      <c r="CV378" s="376"/>
      <c r="CW378" s="376"/>
      <c r="CX378" s="376"/>
      <c r="CY378" s="376"/>
      <c r="CZ378" s="376"/>
      <c r="DA378" s="376"/>
      <c r="DB378" s="376"/>
      <c r="DC378" s="376"/>
      <c r="DD378" s="377"/>
    </row>
    <row r="379" spans="1:108" ht="12" customHeight="1" hidden="1">
      <c r="A379" s="68"/>
      <c r="B379" s="407" t="s">
        <v>1</v>
      </c>
      <c r="C379" s="407"/>
      <c r="D379" s="407"/>
      <c r="E379" s="407"/>
      <c r="F379" s="407"/>
      <c r="G379" s="407"/>
      <c r="H379" s="407"/>
      <c r="I379" s="407"/>
      <c r="J379" s="407"/>
      <c r="K379" s="407"/>
      <c r="L379" s="407"/>
      <c r="M379" s="407"/>
      <c r="N379" s="407"/>
      <c r="O379" s="407"/>
      <c r="P379" s="407"/>
      <c r="Q379" s="407"/>
      <c r="R379" s="407"/>
      <c r="S379" s="407"/>
      <c r="T379" s="407"/>
      <c r="U379" s="407"/>
      <c r="V379" s="407"/>
      <c r="W379" s="407"/>
      <c r="X379" s="407"/>
      <c r="Y379" s="407"/>
      <c r="Z379" s="407"/>
      <c r="AA379" s="407"/>
      <c r="AB379" s="407"/>
      <c r="AC379" s="407"/>
      <c r="AD379" s="407"/>
      <c r="AE379" s="407"/>
      <c r="AF379" s="407"/>
      <c r="AG379" s="407"/>
      <c r="AH379" s="407"/>
      <c r="AI379" s="407"/>
      <c r="AJ379" s="407"/>
      <c r="AK379" s="407"/>
      <c r="AL379" s="407"/>
      <c r="AM379" s="407"/>
      <c r="AN379" s="407"/>
      <c r="AO379" s="407"/>
      <c r="AP379" s="407"/>
      <c r="AQ379" s="407"/>
      <c r="AR379" s="407"/>
      <c r="AS379" s="407"/>
      <c r="AT379" s="407"/>
      <c r="AU379" s="407"/>
      <c r="AV379" s="407"/>
      <c r="AW379" s="407"/>
      <c r="AX379" s="407"/>
      <c r="AY379" s="407"/>
      <c r="AZ379" s="407"/>
      <c r="BA379" s="407"/>
      <c r="BB379" s="407"/>
      <c r="BC379" s="407"/>
      <c r="BD379" s="407"/>
      <c r="BE379" s="407"/>
      <c r="BF379" s="407"/>
      <c r="BG379" s="407"/>
      <c r="BH379" s="407"/>
      <c r="BI379" s="407"/>
      <c r="BJ379" s="407"/>
      <c r="BK379" s="407"/>
      <c r="BL379" s="407"/>
      <c r="BM379" s="407"/>
      <c r="BN379" s="407"/>
      <c r="BO379" s="407"/>
      <c r="BP379" s="407"/>
      <c r="BQ379" s="407"/>
      <c r="BR379" s="407"/>
      <c r="BS379" s="407"/>
      <c r="BT379" s="407"/>
      <c r="BU379" s="407"/>
      <c r="BV379" s="407"/>
      <c r="BW379" s="407"/>
      <c r="BX379" s="407"/>
      <c r="BY379" s="407"/>
      <c r="BZ379" s="407"/>
      <c r="CA379" s="407"/>
      <c r="CB379" s="407"/>
      <c r="CC379" s="407"/>
      <c r="CD379" s="407"/>
      <c r="CE379" s="407"/>
      <c r="CF379" s="407"/>
      <c r="CG379" s="407"/>
      <c r="CH379" s="407"/>
      <c r="CI379" s="407"/>
      <c r="CJ379" s="407"/>
      <c r="CK379" s="407"/>
      <c r="CL379" s="407"/>
      <c r="CM379" s="407"/>
      <c r="CN379" s="407"/>
      <c r="CO379" s="407"/>
      <c r="CP379" s="407"/>
      <c r="CQ379" s="407"/>
      <c r="CR379" s="407"/>
      <c r="CS379" s="407"/>
      <c r="CT379" s="407"/>
      <c r="CU379" s="407"/>
      <c r="CV379" s="407"/>
      <c r="CW379" s="407"/>
      <c r="CX379" s="407"/>
      <c r="CY379" s="407"/>
      <c r="CZ379" s="407"/>
      <c r="DA379" s="407"/>
      <c r="DB379" s="407"/>
      <c r="DC379" s="407"/>
      <c r="DD379" s="408"/>
    </row>
    <row r="380" spans="1:108" ht="40.9" customHeight="1" hidden="1">
      <c r="A380" s="68"/>
      <c r="B380" s="397" t="s">
        <v>117</v>
      </c>
      <c r="C380" s="397"/>
      <c r="D380" s="397"/>
      <c r="E380" s="397"/>
      <c r="F380" s="397"/>
      <c r="G380" s="397"/>
      <c r="H380" s="397"/>
      <c r="I380" s="397"/>
      <c r="J380" s="397"/>
      <c r="K380" s="397"/>
      <c r="L380" s="397"/>
      <c r="M380" s="397"/>
      <c r="N380" s="397"/>
      <c r="O380" s="397"/>
      <c r="P380" s="397"/>
      <c r="Q380" s="397"/>
      <c r="R380" s="397"/>
      <c r="S380" s="397"/>
      <c r="T380" s="397"/>
      <c r="U380" s="397"/>
      <c r="V380" s="397"/>
      <c r="W380" s="397"/>
      <c r="X380" s="398"/>
      <c r="Y380" s="411" t="s">
        <v>115</v>
      </c>
      <c r="Z380" s="412"/>
      <c r="AA380" s="412"/>
      <c r="AB380" s="412"/>
      <c r="AC380" s="412"/>
      <c r="AD380" s="412"/>
      <c r="AE380" s="412"/>
      <c r="AF380" s="412"/>
      <c r="AG380" s="412"/>
      <c r="AH380" s="412"/>
      <c r="AI380" s="412"/>
      <c r="AJ380" s="412"/>
      <c r="AK380" s="412"/>
      <c r="AL380" s="413"/>
      <c r="AM380" s="389"/>
      <c r="AN380" s="390"/>
      <c r="AO380" s="390"/>
      <c r="AP380" s="390"/>
      <c r="AQ380" s="390"/>
      <c r="AR380" s="390"/>
      <c r="AS380" s="390"/>
      <c r="AT380" s="390"/>
      <c r="AU380" s="390"/>
      <c r="AV380" s="391"/>
      <c r="AW380" s="372"/>
      <c r="AX380" s="373"/>
      <c r="AY380" s="373"/>
      <c r="AZ380" s="373"/>
      <c r="BA380" s="373"/>
      <c r="BB380" s="373"/>
      <c r="BC380" s="373"/>
      <c r="BD380" s="373"/>
      <c r="BE380" s="373"/>
      <c r="BF380" s="373"/>
      <c r="BG380" s="373"/>
      <c r="BH380" s="373"/>
      <c r="BI380" s="374"/>
      <c r="BJ380" s="372">
        <v>0</v>
      </c>
      <c r="BK380" s="373"/>
      <c r="BL380" s="373"/>
      <c r="BM380" s="373"/>
      <c r="BN380" s="373"/>
      <c r="BO380" s="373"/>
      <c r="BP380" s="373"/>
      <c r="BQ380" s="373"/>
      <c r="BR380" s="373"/>
      <c r="BS380" s="373"/>
      <c r="BT380" s="373"/>
      <c r="BU380" s="374"/>
      <c r="BV380" s="369">
        <f>CF380</f>
        <v>0</v>
      </c>
      <c r="BW380" s="370"/>
      <c r="BX380" s="370"/>
      <c r="BY380" s="370"/>
      <c r="BZ380" s="370"/>
      <c r="CA380" s="370"/>
      <c r="CB380" s="370"/>
      <c r="CC380" s="370"/>
      <c r="CD380" s="370"/>
      <c r="CE380" s="371"/>
      <c r="CF380" s="369">
        <f>AW380</f>
        <v>0</v>
      </c>
      <c r="CG380" s="370"/>
      <c r="CH380" s="370"/>
      <c r="CI380" s="370"/>
      <c r="CJ380" s="370"/>
      <c r="CK380" s="370"/>
      <c r="CL380" s="370"/>
      <c r="CM380" s="370"/>
      <c r="CN380" s="370"/>
      <c r="CO380" s="370"/>
      <c r="CP380" s="370"/>
      <c r="CQ380" s="370"/>
      <c r="CR380" s="371"/>
      <c r="CS380" s="375">
        <v>0</v>
      </c>
      <c r="CT380" s="376"/>
      <c r="CU380" s="376"/>
      <c r="CV380" s="376"/>
      <c r="CW380" s="376"/>
      <c r="CX380" s="376"/>
      <c r="CY380" s="376"/>
      <c r="CZ380" s="376"/>
      <c r="DA380" s="376"/>
      <c r="DB380" s="376"/>
      <c r="DC380" s="376"/>
      <c r="DD380" s="377"/>
    </row>
    <row r="381" spans="1:108" ht="40.9" customHeight="1" hidden="1">
      <c r="A381" s="68"/>
      <c r="B381" s="397" t="s">
        <v>767</v>
      </c>
      <c r="C381" s="397"/>
      <c r="D381" s="397"/>
      <c r="E381" s="397"/>
      <c r="F381" s="397"/>
      <c r="G381" s="397"/>
      <c r="H381" s="397"/>
      <c r="I381" s="397"/>
      <c r="J381" s="397"/>
      <c r="K381" s="397"/>
      <c r="L381" s="397"/>
      <c r="M381" s="397"/>
      <c r="N381" s="397"/>
      <c r="O381" s="397"/>
      <c r="P381" s="397"/>
      <c r="Q381" s="397"/>
      <c r="R381" s="397"/>
      <c r="S381" s="397"/>
      <c r="T381" s="397"/>
      <c r="U381" s="397"/>
      <c r="V381" s="397"/>
      <c r="W381" s="397"/>
      <c r="X381" s="398"/>
      <c r="Y381" s="411" t="s">
        <v>766</v>
      </c>
      <c r="Z381" s="412"/>
      <c r="AA381" s="412"/>
      <c r="AB381" s="412"/>
      <c r="AC381" s="412"/>
      <c r="AD381" s="412"/>
      <c r="AE381" s="412"/>
      <c r="AF381" s="412"/>
      <c r="AG381" s="412"/>
      <c r="AH381" s="412"/>
      <c r="AI381" s="412"/>
      <c r="AJ381" s="412"/>
      <c r="AK381" s="412"/>
      <c r="AL381" s="413"/>
      <c r="AM381" s="389"/>
      <c r="AN381" s="390"/>
      <c r="AO381" s="390"/>
      <c r="AP381" s="390"/>
      <c r="AQ381" s="390"/>
      <c r="AR381" s="390"/>
      <c r="AS381" s="390"/>
      <c r="AT381" s="390"/>
      <c r="AU381" s="390"/>
      <c r="AV381" s="391"/>
      <c r="AW381" s="372"/>
      <c r="AX381" s="373"/>
      <c r="AY381" s="373"/>
      <c r="AZ381" s="373"/>
      <c r="BA381" s="373"/>
      <c r="BB381" s="373"/>
      <c r="BC381" s="373"/>
      <c r="BD381" s="373"/>
      <c r="BE381" s="373"/>
      <c r="BF381" s="373"/>
      <c r="BG381" s="373"/>
      <c r="BH381" s="373"/>
      <c r="BI381" s="374"/>
      <c r="BJ381" s="372">
        <v>0</v>
      </c>
      <c r="BK381" s="373"/>
      <c r="BL381" s="373"/>
      <c r="BM381" s="373"/>
      <c r="BN381" s="373"/>
      <c r="BO381" s="373"/>
      <c r="BP381" s="373"/>
      <c r="BQ381" s="373"/>
      <c r="BR381" s="373"/>
      <c r="BS381" s="373"/>
      <c r="BT381" s="373"/>
      <c r="BU381" s="374"/>
      <c r="BV381" s="369">
        <f>CF381</f>
        <v>0</v>
      </c>
      <c r="BW381" s="370"/>
      <c r="BX381" s="370"/>
      <c r="BY381" s="370"/>
      <c r="BZ381" s="370"/>
      <c r="CA381" s="370"/>
      <c r="CB381" s="370"/>
      <c r="CC381" s="370"/>
      <c r="CD381" s="370"/>
      <c r="CE381" s="371"/>
      <c r="CF381" s="369">
        <f>AW381</f>
        <v>0</v>
      </c>
      <c r="CG381" s="370"/>
      <c r="CH381" s="370"/>
      <c r="CI381" s="370"/>
      <c r="CJ381" s="370"/>
      <c r="CK381" s="370"/>
      <c r="CL381" s="370"/>
      <c r="CM381" s="370"/>
      <c r="CN381" s="370"/>
      <c r="CO381" s="370"/>
      <c r="CP381" s="370"/>
      <c r="CQ381" s="370"/>
      <c r="CR381" s="371"/>
      <c r="CS381" s="375">
        <v>0</v>
      </c>
      <c r="CT381" s="376"/>
      <c r="CU381" s="376"/>
      <c r="CV381" s="376"/>
      <c r="CW381" s="376"/>
      <c r="CX381" s="376"/>
      <c r="CY381" s="376"/>
      <c r="CZ381" s="376"/>
      <c r="DA381" s="376"/>
      <c r="DB381" s="376"/>
      <c r="DC381" s="376"/>
      <c r="DD381" s="377"/>
    </row>
    <row r="382" spans="1:108" ht="12" customHeight="1" hidden="1">
      <c r="A382" s="68"/>
      <c r="B382" s="407" t="s">
        <v>205</v>
      </c>
      <c r="C382" s="407"/>
      <c r="D382" s="407"/>
      <c r="E382" s="407"/>
      <c r="F382" s="407"/>
      <c r="G382" s="407"/>
      <c r="H382" s="407"/>
      <c r="I382" s="407"/>
      <c r="J382" s="407"/>
      <c r="K382" s="407"/>
      <c r="L382" s="407"/>
      <c r="M382" s="407"/>
      <c r="N382" s="407"/>
      <c r="O382" s="407"/>
      <c r="P382" s="407"/>
      <c r="Q382" s="407"/>
      <c r="R382" s="407"/>
      <c r="S382" s="407"/>
      <c r="T382" s="407"/>
      <c r="U382" s="407"/>
      <c r="V382" s="407"/>
      <c r="W382" s="407"/>
      <c r="X382" s="408"/>
      <c r="Y382" s="381" t="s">
        <v>17</v>
      </c>
      <c r="Z382" s="382"/>
      <c r="AA382" s="382"/>
      <c r="AB382" s="382"/>
      <c r="AC382" s="382"/>
      <c r="AD382" s="382"/>
      <c r="AE382" s="382"/>
      <c r="AF382" s="382"/>
      <c r="AG382" s="382"/>
      <c r="AH382" s="382"/>
      <c r="AI382" s="382"/>
      <c r="AJ382" s="382"/>
      <c r="AK382" s="382"/>
      <c r="AL382" s="383"/>
      <c r="AM382" s="414"/>
      <c r="AN382" s="415"/>
      <c r="AO382" s="415"/>
      <c r="AP382" s="415"/>
      <c r="AQ382" s="415"/>
      <c r="AR382" s="415"/>
      <c r="AS382" s="415"/>
      <c r="AT382" s="415"/>
      <c r="AU382" s="415"/>
      <c r="AV382" s="416"/>
      <c r="AW382" s="414"/>
      <c r="AX382" s="415"/>
      <c r="AY382" s="415"/>
      <c r="AZ382" s="415"/>
      <c r="BA382" s="415"/>
      <c r="BB382" s="415"/>
      <c r="BC382" s="415"/>
      <c r="BD382" s="415"/>
      <c r="BE382" s="415"/>
      <c r="BF382" s="415"/>
      <c r="BG382" s="415"/>
      <c r="BH382" s="415"/>
      <c r="BI382" s="416"/>
      <c r="BJ382" s="372">
        <v>0</v>
      </c>
      <c r="BK382" s="373"/>
      <c r="BL382" s="373"/>
      <c r="BM382" s="373"/>
      <c r="BN382" s="373"/>
      <c r="BO382" s="373"/>
      <c r="BP382" s="373"/>
      <c r="BQ382" s="373"/>
      <c r="BR382" s="373"/>
      <c r="BS382" s="373"/>
      <c r="BT382" s="373"/>
      <c r="BU382" s="374"/>
      <c r="BV382" s="369">
        <f>CF382</f>
        <v>0</v>
      </c>
      <c r="BW382" s="370"/>
      <c r="BX382" s="370"/>
      <c r="BY382" s="370"/>
      <c r="BZ382" s="370"/>
      <c r="CA382" s="370"/>
      <c r="CB382" s="370"/>
      <c r="CC382" s="370"/>
      <c r="CD382" s="370"/>
      <c r="CE382" s="371"/>
      <c r="CF382" s="369">
        <f>AW382</f>
        <v>0</v>
      </c>
      <c r="CG382" s="370"/>
      <c r="CH382" s="370"/>
      <c r="CI382" s="370"/>
      <c r="CJ382" s="370"/>
      <c r="CK382" s="370"/>
      <c r="CL382" s="370"/>
      <c r="CM382" s="370"/>
      <c r="CN382" s="370"/>
      <c r="CO382" s="370"/>
      <c r="CP382" s="370"/>
      <c r="CQ382" s="370"/>
      <c r="CR382" s="371"/>
      <c r="CS382" s="375">
        <v>0</v>
      </c>
      <c r="CT382" s="376"/>
      <c r="CU382" s="376"/>
      <c r="CV382" s="376"/>
      <c r="CW382" s="376"/>
      <c r="CX382" s="376"/>
      <c r="CY382" s="376"/>
      <c r="CZ382" s="376"/>
      <c r="DA382" s="376"/>
      <c r="DB382" s="376"/>
      <c r="DC382" s="376"/>
      <c r="DD382" s="377"/>
    </row>
    <row r="383" spans="1:108" ht="13.9" customHeight="1" hidden="1">
      <c r="A383" s="68"/>
      <c r="B383" s="409" t="s">
        <v>10</v>
      </c>
      <c r="C383" s="409"/>
      <c r="D383" s="409"/>
      <c r="E383" s="409"/>
      <c r="F383" s="409"/>
      <c r="G383" s="409"/>
      <c r="H383" s="409"/>
      <c r="I383" s="409"/>
      <c r="J383" s="409"/>
      <c r="K383" s="409"/>
      <c r="L383" s="409"/>
      <c r="M383" s="409"/>
      <c r="N383" s="409"/>
      <c r="O383" s="409"/>
      <c r="P383" s="409"/>
      <c r="Q383" s="409"/>
      <c r="R383" s="409"/>
      <c r="S383" s="409"/>
      <c r="T383" s="409"/>
      <c r="U383" s="409"/>
      <c r="V383" s="409"/>
      <c r="W383" s="409"/>
      <c r="X383" s="410"/>
      <c r="Y383" s="381"/>
      <c r="Z383" s="382"/>
      <c r="AA383" s="382"/>
      <c r="AB383" s="382"/>
      <c r="AC383" s="382"/>
      <c r="AD383" s="382"/>
      <c r="AE383" s="382"/>
      <c r="AF383" s="382"/>
      <c r="AG383" s="382"/>
      <c r="AH383" s="382"/>
      <c r="AI383" s="382"/>
      <c r="AJ383" s="382"/>
      <c r="AK383" s="382"/>
      <c r="AL383" s="383"/>
      <c r="AM383" s="414"/>
      <c r="AN383" s="415"/>
      <c r="AO383" s="415"/>
      <c r="AP383" s="415"/>
      <c r="AQ383" s="415"/>
      <c r="AR383" s="415"/>
      <c r="AS383" s="415"/>
      <c r="AT383" s="415"/>
      <c r="AU383" s="415"/>
      <c r="AV383" s="416"/>
      <c r="AW383" s="414"/>
      <c r="AX383" s="415"/>
      <c r="AY383" s="415"/>
      <c r="AZ383" s="415"/>
      <c r="BA383" s="415"/>
      <c r="BB383" s="415"/>
      <c r="BC383" s="415"/>
      <c r="BD383" s="415"/>
      <c r="BE383" s="415"/>
      <c r="BF383" s="415"/>
      <c r="BG383" s="415"/>
      <c r="BH383" s="415"/>
      <c r="BI383" s="416"/>
      <c r="BJ383" s="372"/>
      <c r="BK383" s="373"/>
      <c r="BL383" s="373"/>
      <c r="BM383" s="373"/>
      <c r="BN383" s="373"/>
      <c r="BO383" s="373"/>
      <c r="BP383" s="373"/>
      <c r="BQ383" s="373"/>
      <c r="BR383" s="373"/>
      <c r="BS383" s="373"/>
      <c r="BT383" s="373"/>
      <c r="BU383" s="374"/>
      <c r="BV383" s="369"/>
      <c r="BW383" s="370"/>
      <c r="BX383" s="370"/>
      <c r="BY383" s="370"/>
      <c r="BZ383" s="370"/>
      <c r="CA383" s="370"/>
      <c r="CB383" s="370"/>
      <c r="CC383" s="370"/>
      <c r="CD383" s="370"/>
      <c r="CE383" s="371"/>
      <c r="CF383" s="369"/>
      <c r="CG383" s="370"/>
      <c r="CH383" s="370"/>
      <c r="CI383" s="370"/>
      <c r="CJ383" s="370"/>
      <c r="CK383" s="370"/>
      <c r="CL383" s="370"/>
      <c r="CM383" s="370"/>
      <c r="CN383" s="370"/>
      <c r="CO383" s="370"/>
      <c r="CP383" s="370"/>
      <c r="CQ383" s="370"/>
      <c r="CR383" s="371"/>
      <c r="CS383" s="375"/>
      <c r="CT383" s="376"/>
      <c r="CU383" s="376"/>
      <c r="CV383" s="376"/>
      <c r="CW383" s="376"/>
      <c r="CX383" s="376"/>
      <c r="CY383" s="376"/>
      <c r="CZ383" s="376"/>
      <c r="DA383" s="376"/>
      <c r="DB383" s="376"/>
      <c r="DC383" s="376"/>
      <c r="DD383" s="377"/>
    </row>
    <row r="384" spans="1:108" ht="30" customHeight="1" hidden="1">
      <c r="A384" s="68"/>
      <c r="B384" s="409" t="s">
        <v>769</v>
      </c>
      <c r="C384" s="409"/>
      <c r="D384" s="409"/>
      <c r="E384" s="409"/>
      <c r="F384" s="409"/>
      <c r="G384" s="409"/>
      <c r="H384" s="409"/>
      <c r="I384" s="409"/>
      <c r="J384" s="409"/>
      <c r="K384" s="409"/>
      <c r="L384" s="409"/>
      <c r="M384" s="409"/>
      <c r="N384" s="409"/>
      <c r="O384" s="409"/>
      <c r="P384" s="409"/>
      <c r="Q384" s="409"/>
      <c r="R384" s="409"/>
      <c r="S384" s="409"/>
      <c r="T384" s="409"/>
      <c r="U384" s="409"/>
      <c r="V384" s="409"/>
      <c r="W384" s="409"/>
      <c r="X384" s="410"/>
      <c r="Y384" s="381" t="s">
        <v>768</v>
      </c>
      <c r="Z384" s="382"/>
      <c r="AA384" s="382"/>
      <c r="AB384" s="382"/>
      <c r="AC384" s="382"/>
      <c r="AD384" s="382"/>
      <c r="AE384" s="382"/>
      <c r="AF384" s="382"/>
      <c r="AG384" s="382"/>
      <c r="AH384" s="382"/>
      <c r="AI384" s="382"/>
      <c r="AJ384" s="382"/>
      <c r="AK384" s="382"/>
      <c r="AL384" s="383"/>
      <c r="AM384" s="414"/>
      <c r="AN384" s="415"/>
      <c r="AO384" s="415"/>
      <c r="AP384" s="415"/>
      <c r="AQ384" s="415"/>
      <c r="AR384" s="415"/>
      <c r="AS384" s="415"/>
      <c r="AT384" s="415"/>
      <c r="AU384" s="415"/>
      <c r="AV384" s="416"/>
      <c r="AW384" s="414"/>
      <c r="AX384" s="415"/>
      <c r="AY384" s="415"/>
      <c r="AZ384" s="415"/>
      <c r="BA384" s="415"/>
      <c r="BB384" s="415"/>
      <c r="BC384" s="415"/>
      <c r="BD384" s="415"/>
      <c r="BE384" s="415"/>
      <c r="BF384" s="415"/>
      <c r="BG384" s="415"/>
      <c r="BH384" s="415"/>
      <c r="BI384" s="416"/>
      <c r="BJ384" s="372">
        <v>0</v>
      </c>
      <c r="BK384" s="373"/>
      <c r="BL384" s="373"/>
      <c r="BM384" s="373"/>
      <c r="BN384" s="373"/>
      <c r="BO384" s="373"/>
      <c r="BP384" s="373"/>
      <c r="BQ384" s="373"/>
      <c r="BR384" s="373"/>
      <c r="BS384" s="373"/>
      <c r="BT384" s="373"/>
      <c r="BU384" s="374"/>
      <c r="BV384" s="369">
        <f aca="true" t="shared" si="17" ref="BV384:BV393">CF384</f>
        <v>0</v>
      </c>
      <c r="BW384" s="370"/>
      <c r="BX384" s="370"/>
      <c r="BY384" s="370"/>
      <c r="BZ384" s="370"/>
      <c r="CA384" s="370"/>
      <c r="CB384" s="370"/>
      <c r="CC384" s="370"/>
      <c r="CD384" s="370"/>
      <c r="CE384" s="371"/>
      <c r="CF384" s="369">
        <f aca="true" t="shared" si="18" ref="CF384:CF388">AW384</f>
        <v>0</v>
      </c>
      <c r="CG384" s="370"/>
      <c r="CH384" s="370"/>
      <c r="CI384" s="370"/>
      <c r="CJ384" s="370"/>
      <c r="CK384" s="370"/>
      <c r="CL384" s="370"/>
      <c r="CM384" s="370"/>
      <c r="CN384" s="370"/>
      <c r="CO384" s="370"/>
      <c r="CP384" s="370"/>
      <c r="CQ384" s="370"/>
      <c r="CR384" s="371"/>
      <c r="CS384" s="375">
        <v>0</v>
      </c>
      <c r="CT384" s="376"/>
      <c r="CU384" s="376"/>
      <c r="CV384" s="376"/>
      <c r="CW384" s="376"/>
      <c r="CX384" s="376"/>
      <c r="CY384" s="376"/>
      <c r="CZ384" s="376"/>
      <c r="DA384" s="376"/>
      <c r="DB384" s="376"/>
      <c r="DC384" s="376"/>
      <c r="DD384" s="377"/>
    </row>
    <row r="385" spans="1:108" ht="27.6" customHeight="1" hidden="1">
      <c r="A385" s="68"/>
      <c r="B385" s="409" t="s">
        <v>87</v>
      </c>
      <c r="C385" s="409"/>
      <c r="D385" s="409"/>
      <c r="E385" s="409"/>
      <c r="F385" s="409"/>
      <c r="G385" s="409"/>
      <c r="H385" s="409"/>
      <c r="I385" s="409"/>
      <c r="J385" s="409"/>
      <c r="K385" s="409"/>
      <c r="L385" s="409"/>
      <c r="M385" s="409"/>
      <c r="N385" s="409"/>
      <c r="O385" s="409"/>
      <c r="P385" s="409"/>
      <c r="Q385" s="409"/>
      <c r="R385" s="409"/>
      <c r="S385" s="409"/>
      <c r="T385" s="409"/>
      <c r="U385" s="409"/>
      <c r="V385" s="409"/>
      <c r="W385" s="409"/>
      <c r="X385" s="410"/>
      <c r="Y385" s="381" t="s">
        <v>88</v>
      </c>
      <c r="Z385" s="382"/>
      <c r="AA385" s="382"/>
      <c r="AB385" s="382"/>
      <c r="AC385" s="382"/>
      <c r="AD385" s="382"/>
      <c r="AE385" s="382"/>
      <c r="AF385" s="382"/>
      <c r="AG385" s="382"/>
      <c r="AH385" s="382"/>
      <c r="AI385" s="382"/>
      <c r="AJ385" s="382"/>
      <c r="AK385" s="382"/>
      <c r="AL385" s="383"/>
      <c r="AM385" s="369"/>
      <c r="AN385" s="370"/>
      <c r="AO385" s="370"/>
      <c r="AP385" s="370"/>
      <c r="AQ385" s="370"/>
      <c r="AR385" s="370"/>
      <c r="AS385" s="370"/>
      <c r="AT385" s="370"/>
      <c r="AU385" s="370"/>
      <c r="AV385" s="371"/>
      <c r="AW385" s="369"/>
      <c r="AX385" s="370"/>
      <c r="AY385" s="370"/>
      <c r="AZ385" s="370"/>
      <c r="BA385" s="370"/>
      <c r="BB385" s="370"/>
      <c r="BC385" s="370"/>
      <c r="BD385" s="370"/>
      <c r="BE385" s="370"/>
      <c r="BF385" s="370"/>
      <c r="BG385" s="370"/>
      <c r="BH385" s="370"/>
      <c r="BI385" s="371"/>
      <c r="BJ385" s="372">
        <v>0</v>
      </c>
      <c r="BK385" s="373"/>
      <c r="BL385" s="373"/>
      <c r="BM385" s="373"/>
      <c r="BN385" s="373"/>
      <c r="BO385" s="373"/>
      <c r="BP385" s="373"/>
      <c r="BQ385" s="373"/>
      <c r="BR385" s="373"/>
      <c r="BS385" s="373"/>
      <c r="BT385" s="373"/>
      <c r="BU385" s="374"/>
      <c r="BV385" s="369">
        <f t="shared" si="17"/>
        <v>0</v>
      </c>
      <c r="BW385" s="370"/>
      <c r="BX385" s="370"/>
      <c r="BY385" s="370"/>
      <c r="BZ385" s="370"/>
      <c r="CA385" s="370"/>
      <c r="CB385" s="370"/>
      <c r="CC385" s="370"/>
      <c r="CD385" s="370"/>
      <c r="CE385" s="371"/>
      <c r="CF385" s="369">
        <f t="shared" si="18"/>
        <v>0</v>
      </c>
      <c r="CG385" s="370"/>
      <c r="CH385" s="370"/>
      <c r="CI385" s="370"/>
      <c r="CJ385" s="370"/>
      <c r="CK385" s="370"/>
      <c r="CL385" s="370"/>
      <c r="CM385" s="370"/>
      <c r="CN385" s="370"/>
      <c r="CO385" s="370"/>
      <c r="CP385" s="370"/>
      <c r="CQ385" s="370"/>
      <c r="CR385" s="371"/>
      <c r="CS385" s="375">
        <v>0</v>
      </c>
      <c r="CT385" s="376"/>
      <c r="CU385" s="376"/>
      <c r="CV385" s="376"/>
      <c r="CW385" s="376"/>
      <c r="CX385" s="376"/>
      <c r="CY385" s="376"/>
      <c r="CZ385" s="376"/>
      <c r="DA385" s="376"/>
      <c r="DB385" s="376"/>
      <c r="DC385" s="376"/>
      <c r="DD385" s="377"/>
    </row>
    <row r="386" spans="1:108" ht="27.6" customHeight="1" hidden="1">
      <c r="A386" s="68"/>
      <c r="B386" s="397" t="s">
        <v>589</v>
      </c>
      <c r="C386" s="397"/>
      <c r="D386" s="397"/>
      <c r="E386" s="397"/>
      <c r="F386" s="397"/>
      <c r="G386" s="397"/>
      <c r="H386" s="397"/>
      <c r="I386" s="397"/>
      <c r="J386" s="397"/>
      <c r="K386" s="397"/>
      <c r="L386" s="397"/>
      <c r="M386" s="397"/>
      <c r="N386" s="397"/>
      <c r="O386" s="397"/>
      <c r="P386" s="397"/>
      <c r="Q386" s="397"/>
      <c r="R386" s="397"/>
      <c r="S386" s="397"/>
      <c r="T386" s="397"/>
      <c r="U386" s="397"/>
      <c r="V386" s="397"/>
      <c r="W386" s="397"/>
      <c r="X386" s="398"/>
      <c r="Y386" s="381" t="s">
        <v>18</v>
      </c>
      <c r="Z386" s="382"/>
      <c r="AA386" s="382"/>
      <c r="AB386" s="382"/>
      <c r="AC386" s="382"/>
      <c r="AD386" s="382"/>
      <c r="AE386" s="382"/>
      <c r="AF386" s="382"/>
      <c r="AG386" s="382"/>
      <c r="AH386" s="382"/>
      <c r="AI386" s="382"/>
      <c r="AJ386" s="382"/>
      <c r="AK386" s="382"/>
      <c r="AL386" s="383"/>
      <c r="AM386" s="369"/>
      <c r="AN386" s="370"/>
      <c r="AO386" s="370"/>
      <c r="AP386" s="370"/>
      <c r="AQ386" s="370"/>
      <c r="AR386" s="370"/>
      <c r="AS386" s="370"/>
      <c r="AT386" s="370"/>
      <c r="AU386" s="370"/>
      <c r="AV386" s="371"/>
      <c r="AW386" s="369"/>
      <c r="AX386" s="370"/>
      <c r="AY386" s="370"/>
      <c r="AZ386" s="370"/>
      <c r="BA386" s="370"/>
      <c r="BB386" s="370"/>
      <c r="BC386" s="370"/>
      <c r="BD386" s="370"/>
      <c r="BE386" s="370"/>
      <c r="BF386" s="370"/>
      <c r="BG386" s="370"/>
      <c r="BH386" s="370"/>
      <c r="BI386" s="371"/>
      <c r="BJ386" s="372">
        <v>0</v>
      </c>
      <c r="BK386" s="373"/>
      <c r="BL386" s="373"/>
      <c r="BM386" s="373"/>
      <c r="BN386" s="373"/>
      <c r="BO386" s="373"/>
      <c r="BP386" s="373"/>
      <c r="BQ386" s="373"/>
      <c r="BR386" s="373"/>
      <c r="BS386" s="373"/>
      <c r="BT386" s="373"/>
      <c r="BU386" s="374"/>
      <c r="BV386" s="369">
        <f t="shared" si="17"/>
        <v>0</v>
      </c>
      <c r="BW386" s="370"/>
      <c r="BX386" s="370"/>
      <c r="BY386" s="370"/>
      <c r="BZ386" s="370"/>
      <c r="CA386" s="370"/>
      <c r="CB386" s="370"/>
      <c r="CC386" s="370"/>
      <c r="CD386" s="370"/>
      <c r="CE386" s="371"/>
      <c r="CF386" s="369">
        <f t="shared" si="18"/>
        <v>0</v>
      </c>
      <c r="CG386" s="370"/>
      <c r="CH386" s="370"/>
      <c r="CI386" s="370"/>
      <c r="CJ386" s="370"/>
      <c r="CK386" s="370"/>
      <c r="CL386" s="370"/>
      <c r="CM386" s="370"/>
      <c r="CN386" s="370"/>
      <c r="CO386" s="370"/>
      <c r="CP386" s="370"/>
      <c r="CQ386" s="370"/>
      <c r="CR386" s="371"/>
      <c r="CS386" s="375">
        <v>0</v>
      </c>
      <c r="CT386" s="376"/>
      <c r="CU386" s="376"/>
      <c r="CV386" s="376"/>
      <c r="CW386" s="376"/>
      <c r="CX386" s="376"/>
      <c r="CY386" s="376"/>
      <c r="CZ386" s="376"/>
      <c r="DA386" s="376"/>
      <c r="DB386" s="376"/>
      <c r="DC386" s="376"/>
      <c r="DD386" s="377"/>
    </row>
    <row r="387" spans="1:108" ht="27.6" customHeight="1" hidden="1">
      <c r="A387" s="68"/>
      <c r="B387" s="397" t="s">
        <v>206</v>
      </c>
      <c r="C387" s="397"/>
      <c r="D387" s="397"/>
      <c r="E387" s="397"/>
      <c r="F387" s="397"/>
      <c r="G387" s="397"/>
      <c r="H387" s="397"/>
      <c r="I387" s="397"/>
      <c r="J387" s="397"/>
      <c r="K387" s="397"/>
      <c r="L387" s="397"/>
      <c r="M387" s="397"/>
      <c r="N387" s="397"/>
      <c r="O387" s="397"/>
      <c r="P387" s="397"/>
      <c r="Q387" s="397"/>
      <c r="R387" s="397"/>
      <c r="S387" s="397"/>
      <c r="T387" s="397"/>
      <c r="U387" s="397"/>
      <c r="V387" s="397"/>
      <c r="W387" s="397"/>
      <c r="X387" s="398"/>
      <c r="Y387" s="381" t="s">
        <v>19</v>
      </c>
      <c r="Z387" s="382"/>
      <c r="AA387" s="382"/>
      <c r="AB387" s="382"/>
      <c r="AC387" s="382"/>
      <c r="AD387" s="382"/>
      <c r="AE387" s="382"/>
      <c r="AF387" s="382"/>
      <c r="AG387" s="382"/>
      <c r="AH387" s="382"/>
      <c r="AI387" s="382"/>
      <c r="AJ387" s="382"/>
      <c r="AK387" s="382"/>
      <c r="AL387" s="383"/>
      <c r="AM387" s="375"/>
      <c r="AN387" s="376"/>
      <c r="AO387" s="376"/>
      <c r="AP387" s="376"/>
      <c r="AQ387" s="376"/>
      <c r="AR387" s="376"/>
      <c r="AS387" s="376"/>
      <c r="AT387" s="376"/>
      <c r="AU387" s="376"/>
      <c r="AV387" s="377"/>
      <c r="AW387" s="375"/>
      <c r="AX387" s="376"/>
      <c r="AY387" s="376"/>
      <c r="AZ387" s="376"/>
      <c r="BA387" s="376"/>
      <c r="BB387" s="376"/>
      <c r="BC387" s="376"/>
      <c r="BD387" s="376"/>
      <c r="BE387" s="376"/>
      <c r="BF387" s="376"/>
      <c r="BG387" s="376"/>
      <c r="BH387" s="376"/>
      <c r="BI387" s="377"/>
      <c r="BJ387" s="372">
        <v>0</v>
      </c>
      <c r="BK387" s="373"/>
      <c r="BL387" s="373"/>
      <c r="BM387" s="373"/>
      <c r="BN387" s="373"/>
      <c r="BO387" s="373"/>
      <c r="BP387" s="373"/>
      <c r="BQ387" s="373"/>
      <c r="BR387" s="373"/>
      <c r="BS387" s="373"/>
      <c r="BT387" s="373"/>
      <c r="BU387" s="374"/>
      <c r="BV387" s="369">
        <f t="shared" si="17"/>
        <v>0</v>
      </c>
      <c r="BW387" s="370"/>
      <c r="BX387" s="370"/>
      <c r="BY387" s="370"/>
      <c r="BZ387" s="370"/>
      <c r="CA387" s="370"/>
      <c r="CB387" s="370"/>
      <c r="CC387" s="370"/>
      <c r="CD387" s="370"/>
      <c r="CE387" s="371"/>
      <c r="CF387" s="369">
        <f t="shared" si="18"/>
        <v>0</v>
      </c>
      <c r="CG387" s="370"/>
      <c r="CH387" s="370"/>
      <c r="CI387" s="370"/>
      <c r="CJ387" s="370"/>
      <c r="CK387" s="370"/>
      <c r="CL387" s="370"/>
      <c r="CM387" s="370"/>
      <c r="CN387" s="370"/>
      <c r="CO387" s="370"/>
      <c r="CP387" s="370"/>
      <c r="CQ387" s="370"/>
      <c r="CR387" s="371"/>
      <c r="CS387" s="375">
        <v>0</v>
      </c>
      <c r="CT387" s="376"/>
      <c r="CU387" s="376"/>
      <c r="CV387" s="376"/>
      <c r="CW387" s="376"/>
      <c r="CX387" s="376"/>
      <c r="CY387" s="376"/>
      <c r="CZ387" s="376"/>
      <c r="DA387" s="376"/>
      <c r="DB387" s="376"/>
      <c r="DC387" s="376"/>
      <c r="DD387" s="377"/>
    </row>
    <row r="388" spans="1:108" ht="28.9" customHeight="1" hidden="1">
      <c r="A388" s="68"/>
      <c r="B388" s="397" t="s">
        <v>771</v>
      </c>
      <c r="C388" s="397"/>
      <c r="D388" s="397"/>
      <c r="E388" s="397"/>
      <c r="F388" s="397"/>
      <c r="G388" s="397"/>
      <c r="H388" s="397"/>
      <c r="I388" s="397"/>
      <c r="J388" s="397"/>
      <c r="K388" s="397"/>
      <c r="L388" s="397"/>
      <c r="M388" s="397"/>
      <c r="N388" s="397"/>
      <c r="O388" s="397"/>
      <c r="P388" s="397"/>
      <c r="Q388" s="397"/>
      <c r="R388" s="397"/>
      <c r="S388" s="397"/>
      <c r="T388" s="397"/>
      <c r="U388" s="397"/>
      <c r="V388" s="397"/>
      <c r="W388" s="397"/>
      <c r="X388" s="398"/>
      <c r="Y388" s="381" t="s">
        <v>770</v>
      </c>
      <c r="Z388" s="382"/>
      <c r="AA388" s="382"/>
      <c r="AB388" s="382"/>
      <c r="AC388" s="382"/>
      <c r="AD388" s="382"/>
      <c r="AE388" s="382"/>
      <c r="AF388" s="382"/>
      <c r="AG388" s="382"/>
      <c r="AH388" s="382"/>
      <c r="AI388" s="382"/>
      <c r="AJ388" s="382"/>
      <c r="AK388" s="382"/>
      <c r="AL388" s="383"/>
      <c r="AM388" s="375"/>
      <c r="AN388" s="376"/>
      <c r="AO388" s="376"/>
      <c r="AP388" s="376"/>
      <c r="AQ388" s="376"/>
      <c r="AR388" s="376"/>
      <c r="AS388" s="376"/>
      <c r="AT388" s="376"/>
      <c r="AU388" s="376"/>
      <c r="AV388" s="377"/>
      <c r="AW388" s="375"/>
      <c r="AX388" s="376"/>
      <c r="AY388" s="376"/>
      <c r="AZ388" s="376"/>
      <c r="BA388" s="376"/>
      <c r="BB388" s="376"/>
      <c r="BC388" s="376"/>
      <c r="BD388" s="376"/>
      <c r="BE388" s="376"/>
      <c r="BF388" s="376"/>
      <c r="BG388" s="376"/>
      <c r="BH388" s="376"/>
      <c r="BI388" s="377"/>
      <c r="BJ388" s="372">
        <v>0</v>
      </c>
      <c r="BK388" s="373"/>
      <c r="BL388" s="373"/>
      <c r="BM388" s="373"/>
      <c r="BN388" s="373"/>
      <c r="BO388" s="373"/>
      <c r="BP388" s="373"/>
      <c r="BQ388" s="373"/>
      <c r="BR388" s="373"/>
      <c r="BS388" s="373"/>
      <c r="BT388" s="373"/>
      <c r="BU388" s="374"/>
      <c r="BV388" s="369">
        <f t="shared" si="17"/>
        <v>0</v>
      </c>
      <c r="BW388" s="370"/>
      <c r="BX388" s="370"/>
      <c r="BY388" s="370"/>
      <c r="BZ388" s="370"/>
      <c r="CA388" s="370"/>
      <c r="CB388" s="370"/>
      <c r="CC388" s="370"/>
      <c r="CD388" s="370"/>
      <c r="CE388" s="371"/>
      <c r="CF388" s="369">
        <f t="shared" si="18"/>
        <v>0</v>
      </c>
      <c r="CG388" s="370"/>
      <c r="CH388" s="370"/>
      <c r="CI388" s="370"/>
      <c r="CJ388" s="370"/>
      <c r="CK388" s="370"/>
      <c r="CL388" s="370"/>
      <c r="CM388" s="370"/>
      <c r="CN388" s="370"/>
      <c r="CO388" s="370"/>
      <c r="CP388" s="370"/>
      <c r="CQ388" s="370"/>
      <c r="CR388" s="371"/>
      <c r="CS388" s="375">
        <v>0</v>
      </c>
      <c r="CT388" s="376"/>
      <c r="CU388" s="376"/>
      <c r="CV388" s="376"/>
      <c r="CW388" s="376"/>
      <c r="CX388" s="376"/>
      <c r="CY388" s="376"/>
      <c r="CZ388" s="376"/>
      <c r="DA388" s="376"/>
      <c r="DB388" s="376"/>
      <c r="DC388" s="376"/>
      <c r="DD388" s="377"/>
    </row>
    <row r="389" spans="1:108" ht="26.45" customHeight="1">
      <c r="A389" s="68"/>
      <c r="B389" s="397" t="s">
        <v>596</v>
      </c>
      <c r="C389" s="397"/>
      <c r="D389" s="397"/>
      <c r="E389" s="397"/>
      <c r="F389" s="397"/>
      <c r="G389" s="397"/>
      <c r="H389" s="397"/>
      <c r="I389" s="397"/>
      <c r="J389" s="397"/>
      <c r="K389" s="397"/>
      <c r="L389" s="397"/>
      <c r="M389" s="397"/>
      <c r="N389" s="397"/>
      <c r="O389" s="397"/>
      <c r="P389" s="397"/>
      <c r="Q389" s="397"/>
      <c r="R389" s="397"/>
      <c r="S389" s="397"/>
      <c r="T389" s="397"/>
      <c r="U389" s="397"/>
      <c r="V389" s="397"/>
      <c r="W389" s="397"/>
      <c r="X389" s="398"/>
      <c r="Y389" s="381" t="s">
        <v>597</v>
      </c>
      <c r="Z389" s="382"/>
      <c r="AA389" s="382"/>
      <c r="AB389" s="382"/>
      <c r="AC389" s="382"/>
      <c r="AD389" s="382"/>
      <c r="AE389" s="382"/>
      <c r="AF389" s="382"/>
      <c r="AG389" s="382"/>
      <c r="AH389" s="382"/>
      <c r="AI389" s="382"/>
      <c r="AJ389" s="382"/>
      <c r="AK389" s="382"/>
      <c r="AL389" s="383"/>
      <c r="AM389" s="389">
        <f aca="true" t="shared" si="19" ref="AM389:AM392">AW389</f>
        <v>294180</v>
      </c>
      <c r="AN389" s="390"/>
      <c r="AO389" s="390"/>
      <c r="AP389" s="390"/>
      <c r="AQ389" s="390"/>
      <c r="AR389" s="390"/>
      <c r="AS389" s="390"/>
      <c r="AT389" s="390"/>
      <c r="AU389" s="390"/>
      <c r="AV389" s="391"/>
      <c r="AW389" s="375">
        <f>294180</f>
        <v>294180</v>
      </c>
      <c r="AX389" s="376"/>
      <c r="AY389" s="376"/>
      <c r="AZ389" s="376"/>
      <c r="BA389" s="376"/>
      <c r="BB389" s="376"/>
      <c r="BC389" s="376"/>
      <c r="BD389" s="376"/>
      <c r="BE389" s="376"/>
      <c r="BF389" s="376"/>
      <c r="BG389" s="376"/>
      <c r="BH389" s="376"/>
      <c r="BI389" s="377"/>
      <c r="BJ389" s="372">
        <v>0</v>
      </c>
      <c r="BK389" s="373"/>
      <c r="BL389" s="373"/>
      <c r="BM389" s="373"/>
      <c r="BN389" s="373"/>
      <c r="BO389" s="373"/>
      <c r="BP389" s="373"/>
      <c r="BQ389" s="373"/>
      <c r="BR389" s="373"/>
      <c r="BS389" s="373"/>
      <c r="BT389" s="373"/>
      <c r="BU389" s="374"/>
      <c r="BV389" s="369">
        <f t="shared" si="17"/>
        <v>294180</v>
      </c>
      <c r="BW389" s="370"/>
      <c r="BX389" s="370"/>
      <c r="BY389" s="370"/>
      <c r="BZ389" s="370"/>
      <c r="CA389" s="370"/>
      <c r="CB389" s="370"/>
      <c r="CC389" s="370"/>
      <c r="CD389" s="370"/>
      <c r="CE389" s="371"/>
      <c r="CF389" s="369">
        <f>294180</f>
        <v>294180</v>
      </c>
      <c r="CG389" s="370"/>
      <c r="CH389" s="370"/>
      <c r="CI389" s="370"/>
      <c r="CJ389" s="370"/>
      <c r="CK389" s="370"/>
      <c r="CL389" s="370"/>
      <c r="CM389" s="370"/>
      <c r="CN389" s="370"/>
      <c r="CO389" s="370"/>
      <c r="CP389" s="370"/>
      <c r="CQ389" s="370"/>
      <c r="CR389" s="371"/>
      <c r="CS389" s="375">
        <v>0</v>
      </c>
      <c r="CT389" s="376"/>
      <c r="CU389" s="376"/>
      <c r="CV389" s="376"/>
      <c r="CW389" s="376"/>
      <c r="CX389" s="376"/>
      <c r="CY389" s="376"/>
      <c r="CZ389" s="376"/>
      <c r="DA389" s="376"/>
      <c r="DB389" s="376"/>
      <c r="DC389" s="376"/>
      <c r="DD389" s="377"/>
    </row>
    <row r="390" spans="1:108" ht="26.45" customHeight="1">
      <c r="A390" s="68"/>
      <c r="B390" s="397" t="s">
        <v>598</v>
      </c>
      <c r="C390" s="397"/>
      <c r="D390" s="397"/>
      <c r="E390" s="397"/>
      <c r="F390" s="397"/>
      <c r="G390" s="397"/>
      <c r="H390" s="397"/>
      <c r="I390" s="397"/>
      <c r="J390" s="397"/>
      <c r="K390" s="397"/>
      <c r="L390" s="397"/>
      <c r="M390" s="397"/>
      <c r="N390" s="397"/>
      <c r="O390" s="397"/>
      <c r="P390" s="397"/>
      <c r="Q390" s="397"/>
      <c r="R390" s="397"/>
      <c r="S390" s="397"/>
      <c r="T390" s="397"/>
      <c r="U390" s="397"/>
      <c r="V390" s="397"/>
      <c r="W390" s="397"/>
      <c r="X390" s="398"/>
      <c r="Y390" s="381" t="s">
        <v>599</v>
      </c>
      <c r="Z390" s="382"/>
      <c r="AA390" s="382"/>
      <c r="AB390" s="382"/>
      <c r="AC390" s="382"/>
      <c r="AD390" s="382"/>
      <c r="AE390" s="382"/>
      <c r="AF390" s="382"/>
      <c r="AG390" s="382"/>
      <c r="AH390" s="382"/>
      <c r="AI390" s="382"/>
      <c r="AJ390" s="382"/>
      <c r="AK390" s="382"/>
      <c r="AL390" s="383"/>
      <c r="AM390" s="389">
        <f t="shared" si="19"/>
        <v>31712.71</v>
      </c>
      <c r="AN390" s="390"/>
      <c r="AO390" s="390"/>
      <c r="AP390" s="390"/>
      <c r="AQ390" s="390"/>
      <c r="AR390" s="390"/>
      <c r="AS390" s="390"/>
      <c r="AT390" s="390"/>
      <c r="AU390" s="390"/>
      <c r="AV390" s="391"/>
      <c r="AW390" s="375">
        <f>13390+18322.71</f>
        <v>31712.71</v>
      </c>
      <c r="AX390" s="376"/>
      <c r="AY390" s="376"/>
      <c r="AZ390" s="376"/>
      <c r="BA390" s="376"/>
      <c r="BB390" s="376"/>
      <c r="BC390" s="376"/>
      <c r="BD390" s="376"/>
      <c r="BE390" s="376"/>
      <c r="BF390" s="376"/>
      <c r="BG390" s="376"/>
      <c r="BH390" s="376"/>
      <c r="BI390" s="377"/>
      <c r="BJ390" s="372">
        <v>0</v>
      </c>
      <c r="BK390" s="373"/>
      <c r="BL390" s="373"/>
      <c r="BM390" s="373"/>
      <c r="BN390" s="373"/>
      <c r="BO390" s="373"/>
      <c r="BP390" s="373"/>
      <c r="BQ390" s="373"/>
      <c r="BR390" s="373"/>
      <c r="BS390" s="373"/>
      <c r="BT390" s="373"/>
      <c r="BU390" s="374"/>
      <c r="BV390" s="369">
        <f t="shared" si="17"/>
        <v>31712.71</v>
      </c>
      <c r="BW390" s="370"/>
      <c r="BX390" s="370"/>
      <c r="BY390" s="370"/>
      <c r="BZ390" s="370"/>
      <c r="CA390" s="370"/>
      <c r="CB390" s="370"/>
      <c r="CC390" s="370"/>
      <c r="CD390" s="370"/>
      <c r="CE390" s="371"/>
      <c r="CF390" s="369">
        <f>18322.71+13390</f>
        <v>31712.71</v>
      </c>
      <c r="CG390" s="370"/>
      <c r="CH390" s="370"/>
      <c r="CI390" s="370"/>
      <c r="CJ390" s="370"/>
      <c r="CK390" s="370"/>
      <c r="CL390" s="370"/>
      <c r="CM390" s="370"/>
      <c r="CN390" s="370"/>
      <c r="CO390" s="370"/>
      <c r="CP390" s="370"/>
      <c r="CQ390" s="370"/>
      <c r="CR390" s="371"/>
      <c r="CS390" s="375">
        <v>0</v>
      </c>
      <c r="CT390" s="376"/>
      <c r="CU390" s="376"/>
      <c r="CV390" s="376"/>
      <c r="CW390" s="376"/>
      <c r="CX390" s="376"/>
      <c r="CY390" s="376"/>
      <c r="CZ390" s="376"/>
      <c r="DA390" s="376"/>
      <c r="DB390" s="376"/>
      <c r="DC390" s="376"/>
      <c r="DD390" s="377"/>
    </row>
    <row r="391" spans="1:108" ht="26.45" customHeight="1">
      <c r="A391" s="68"/>
      <c r="B391" s="397" t="s">
        <v>600</v>
      </c>
      <c r="C391" s="397"/>
      <c r="D391" s="397"/>
      <c r="E391" s="397"/>
      <c r="F391" s="397"/>
      <c r="G391" s="397"/>
      <c r="H391" s="397"/>
      <c r="I391" s="397"/>
      <c r="J391" s="397"/>
      <c r="K391" s="397"/>
      <c r="L391" s="397"/>
      <c r="M391" s="397"/>
      <c r="N391" s="397"/>
      <c r="O391" s="397"/>
      <c r="P391" s="397"/>
      <c r="Q391" s="397"/>
      <c r="R391" s="397"/>
      <c r="S391" s="397"/>
      <c r="T391" s="397"/>
      <c r="U391" s="397"/>
      <c r="V391" s="397"/>
      <c r="W391" s="397"/>
      <c r="X391" s="398"/>
      <c r="Y391" s="381" t="s">
        <v>601</v>
      </c>
      <c r="Z391" s="382"/>
      <c r="AA391" s="382"/>
      <c r="AB391" s="382"/>
      <c r="AC391" s="382"/>
      <c r="AD391" s="382"/>
      <c r="AE391" s="382"/>
      <c r="AF391" s="382"/>
      <c r="AG391" s="382"/>
      <c r="AH391" s="382"/>
      <c r="AI391" s="382"/>
      <c r="AJ391" s="382"/>
      <c r="AK391" s="382"/>
      <c r="AL391" s="383"/>
      <c r="AM391" s="389">
        <f t="shared" si="19"/>
        <v>75413.5</v>
      </c>
      <c r="AN391" s="390"/>
      <c r="AO391" s="390"/>
      <c r="AP391" s="390"/>
      <c r="AQ391" s="390"/>
      <c r="AR391" s="390"/>
      <c r="AS391" s="390"/>
      <c r="AT391" s="390"/>
      <c r="AU391" s="390"/>
      <c r="AV391" s="391"/>
      <c r="AW391" s="375">
        <f>75413.5</f>
        <v>75413.5</v>
      </c>
      <c r="AX391" s="376"/>
      <c r="AY391" s="376"/>
      <c r="AZ391" s="376"/>
      <c r="BA391" s="376"/>
      <c r="BB391" s="376"/>
      <c r="BC391" s="376"/>
      <c r="BD391" s="376"/>
      <c r="BE391" s="376"/>
      <c r="BF391" s="376"/>
      <c r="BG391" s="376"/>
      <c r="BH391" s="376"/>
      <c r="BI391" s="377"/>
      <c r="BJ391" s="372">
        <v>0</v>
      </c>
      <c r="BK391" s="373"/>
      <c r="BL391" s="373"/>
      <c r="BM391" s="373"/>
      <c r="BN391" s="373"/>
      <c r="BO391" s="373"/>
      <c r="BP391" s="373"/>
      <c r="BQ391" s="373"/>
      <c r="BR391" s="373"/>
      <c r="BS391" s="373"/>
      <c r="BT391" s="373"/>
      <c r="BU391" s="374"/>
      <c r="BV391" s="369">
        <f t="shared" si="17"/>
        <v>75413.5</v>
      </c>
      <c r="BW391" s="370"/>
      <c r="BX391" s="370"/>
      <c r="BY391" s="370"/>
      <c r="BZ391" s="370"/>
      <c r="CA391" s="370"/>
      <c r="CB391" s="370"/>
      <c r="CC391" s="370"/>
      <c r="CD391" s="370"/>
      <c r="CE391" s="371"/>
      <c r="CF391" s="369">
        <v>75413.5</v>
      </c>
      <c r="CG391" s="370"/>
      <c r="CH391" s="370"/>
      <c r="CI391" s="370"/>
      <c r="CJ391" s="370"/>
      <c r="CK391" s="370"/>
      <c r="CL391" s="370"/>
      <c r="CM391" s="370"/>
      <c r="CN391" s="370"/>
      <c r="CO391" s="370"/>
      <c r="CP391" s="370"/>
      <c r="CQ391" s="370"/>
      <c r="CR391" s="371"/>
      <c r="CS391" s="375">
        <v>0</v>
      </c>
      <c r="CT391" s="376"/>
      <c r="CU391" s="376"/>
      <c r="CV391" s="376"/>
      <c r="CW391" s="376"/>
      <c r="CX391" s="376"/>
      <c r="CY391" s="376"/>
      <c r="CZ391" s="376"/>
      <c r="DA391" s="376"/>
      <c r="DB391" s="376"/>
      <c r="DC391" s="376"/>
      <c r="DD391" s="377"/>
    </row>
    <row r="392" spans="1:108" ht="26.45" customHeight="1">
      <c r="A392" s="68"/>
      <c r="B392" s="397" t="s">
        <v>602</v>
      </c>
      <c r="C392" s="397"/>
      <c r="D392" s="397"/>
      <c r="E392" s="397"/>
      <c r="F392" s="397"/>
      <c r="G392" s="397"/>
      <c r="H392" s="397"/>
      <c r="I392" s="397"/>
      <c r="J392" s="397"/>
      <c r="K392" s="397"/>
      <c r="L392" s="397"/>
      <c r="M392" s="397"/>
      <c r="N392" s="397"/>
      <c r="O392" s="397"/>
      <c r="P392" s="397"/>
      <c r="Q392" s="397"/>
      <c r="R392" s="397"/>
      <c r="S392" s="397"/>
      <c r="T392" s="397"/>
      <c r="U392" s="397"/>
      <c r="V392" s="397"/>
      <c r="W392" s="397"/>
      <c r="X392" s="398"/>
      <c r="Y392" s="381" t="s">
        <v>584</v>
      </c>
      <c r="Z392" s="382"/>
      <c r="AA392" s="382"/>
      <c r="AB392" s="382"/>
      <c r="AC392" s="382"/>
      <c r="AD392" s="382"/>
      <c r="AE392" s="382"/>
      <c r="AF392" s="382"/>
      <c r="AG392" s="382"/>
      <c r="AH392" s="382"/>
      <c r="AI392" s="382"/>
      <c r="AJ392" s="382"/>
      <c r="AK392" s="382"/>
      <c r="AL392" s="383"/>
      <c r="AM392" s="389">
        <f t="shared" si="19"/>
        <v>972679.4</v>
      </c>
      <c r="AN392" s="390"/>
      <c r="AO392" s="390"/>
      <c r="AP392" s="390"/>
      <c r="AQ392" s="390"/>
      <c r="AR392" s="390"/>
      <c r="AS392" s="390"/>
      <c r="AT392" s="390"/>
      <c r="AU392" s="390"/>
      <c r="AV392" s="391"/>
      <c r="AW392" s="375">
        <f>80499.9+234000+658179.5</f>
        <v>972679.4</v>
      </c>
      <c r="AX392" s="376"/>
      <c r="AY392" s="376"/>
      <c r="AZ392" s="376"/>
      <c r="BA392" s="376"/>
      <c r="BB392" s="376"/>
      <c r="BC392" s="376"/>
      <c r="BD392" s="376"/>
      <c r="BE392" s="376"/>
      <c r="BF392" s="376"/>
      <c r="BG392" s="376"/>
      <c r="BH392" s="376"/>
      <c r="BI392" s="377"/>
      <c r="BJ392" s="372">
        <v>0</v>
      </c>
      <c r="BK392" s="373"/>
      <c r="BL392" s="373"/>
      <c r="BM392" s="373"/>
      <c r="BN392" s="373"/>
      <c r="BO392" s="373"/>
      <c r="BP392" s="373"/>
      <c r="BQ392" s="373"/>
      <c r="BR392" s="373"/>
      <c r="BS392" s="373"/>
      <c r="BT392" s="373"/>
      <c r="BU392" s="374"/>
      <c r="BV392" s="369">
        <f t="shared" si="17"/>
        <v>972679.4</v>
      </c>
      <c r="BW392" s="370"/>
      <c r="BX392" s="370"/>
      <c r="BY392" s="370"/>
      <c r="BZ392" s="370"/>
      <c r="CA392" s="370"/>
      <c r="CB392" s="370"/>
      <c r="CC392" s="370"/>
      <c r="CD392" s="370"/>
      <c r="CE392" s="371"/>
      <c r="CF392" s="369">
        <f>658179.5+80499.9+234000</f>
        <v>972679.4</v>
      </c>
      <c r="CG392" s="370"/>
      <c r="CH392" s="370"/>
      <c r="CI392" s="370"/>
      <c r="CJ392" s="370"/>
      <c r="CK392" s="370"/>
      <c r="CL392" s="370"/>
      <c r="CM392" s="370"/>
      <c r="CN392" s="370"/>
      <c r="CO392" s="370"/>
      <c r="CP392" s="370"/>
      <c r="CQ392" s="370"/>
      <c r="CR392" s="371"/>
      <c r="CS392" s="375">
        <v>0</v>
      </c>
      <c r="CT392" s="376"/>
      <c r="CU392" s="376"/>
      <c r="CV392" s="376"/>
      <c r="CW392" s="376"/>
      <c r="CX392" s="376"/>
      <c r="CY392" s="376"/>
      <c r="CZ392" s="376"/>
      <c r="DA392" s="376"/>
      <c r="DB392" s="376"/>
      <c r="DC392" s="376"/>
      <c r="DD392" s="377"/>
    </row>
    <row r="393" spans="1:108" ht="26.45" customHeight="1">
      <c r="A393" s="68"/>
      <c r="B393" s="397" t="s">
        <v>591</v>
      </c>
      <c r="C393" s="397"/>
      <c r="D393" s="397"/>
      <c r="E393" s="397"/>
      <c r="F393" s="397"/>
      <c r="G393" s="397"/>
      <c r="H393" s="397"/>
      <c r="I393" s="397"/>
      <c r="J393" s="397"/>
      <c r="K393" s="397"/>
      <c r="L393" s="397"/>
      <c r="M393" s="397"/>
      <c r="N393" s="397"/>
      <c r="O393" s="397"/>
      <c r="P393" s="397"/>
      <c r="Q393" s="397"/>
      <c r="R393" s="397"/>
      <c r="S393" s="397"/>
      <c r="T393" s="397"/>
      <c r="U393" s="397"/>
      <c r="V393" s="397"/>
      <c r="W393" s="397"/>
      <c r="X393" s="398"/>
      <c r="Y393" s="381" t="s">
        <v>592</v>
      </c>
      <c r="Z393" s="382"/>
      <c r="AA393" s="382"/>
      <c r="AB393" s="382"/>
      <c r="AC393" s="382"/>
      <c r="AD393" s="382"/>
      <c r="AE393" s="382"/>
      <c r="AF393" s="382"/>
      <c r="AG393" s="382"/>
      <c r="AH393" s="382"/>
      <c r="AI393" s="382"/>
      <c r="AJ393" s="382"/>
      <c r="AK393" s="382"/>
      <c r="AL393" s="383"/>
      <c r="AM393" s="389">
        <f>AW393</f>
        <v>267622.16000000003</v>
      </c>
      <c r="AN393" s="390"/>
      <c r="AO393" s="390"/>
      <c r="AP393" s="390"/>
      <c r="AQ393" s="390"/>
      <c r="AR393" s="390"/>
      <c r="AS393" s="390"/>
      <c r="AT393" s="390"/>
      <c r="AU393" s="390"/>
      <c r="AV393" s="391"/>
      <c r="AW393" s="375">
        <f>216804+50818.16</f>
        <v>267622.16000000003</v>
      </c>
      <c r="AX393" s="376"/>
      <c r="AY393" s="376"/>
      <c r="AZ393" s="376"/>
      <c r="BA393" s="376"/>
      <c r="BB393" s="376"/>
      <c r="BC393" s="376"/>
      <c r="BD393" s="376"/>
      <c r="BE393" s="376"/>
      <c r="BF393" s="376"/>
      <c r="BG393" s="376"/>
      <c r="BH393" s="376"/>
      <c r="BI393" s="377"/>
      <c r="BJ393" s="372">
        <v>0</v>
      </c>
      <c r="BK393" s="373"/>
      <c r="BL393" s="373"/>
      <c r="BM393" s="373"/>
      <c r="BN393" s="373"/>
      <c r="BO393" s="373"/>
      <c r="BP393" s="373"/>
      <c r="BQ393" s="373"/>
      <c r="BR393" s="373"/>
      <c r="BS393" s="373"/>
      <c r="BT393" s="373"/>
      <c r="BU393" s="374"/>
      <c r="BV393" s="369">
        <f t="shared" si="17"/>
        <v>267622.16000000003</v>
      </c>
      <c r="BW393" s="370"/>
      <c r="BX393" s="370"/>
      <c r="BY393" s="370"/>
      <c r="BZ393" s="370"/>
      <c r="CA393" s="370"/>
      <c r="CB393" s="370"/>
      <c r="CC393" s="370"/>
      <c r="CD393" s="370"/>
      <c r="CE393" s="371"/>
      <c r="CF393" s="369">
        <f>50818.16+216804</f>
        <v>267622.16000000003</v>
      </c>
      <c r="CG393" s="370"/>
      <c r="CH393" s="370"/>
      <c r="CI393" s="370"/>
      <c r="CJ393" s="370"/>
      <c r="CK393" s="370"/>
      <c r="CL393" s="370"/>
      <c r="CM393" s="370"/>
      <c r="CN393" s="370"/>
      <c r="CO393" s="370"/>
      <c r="CP393" s="370"/>
      <c r="CQ393" s="370"/>
      <c r="CR393" s="371"/>
      <c r="CS393" s="375">
        <v>0</v>
      </c>
      <c r="CT393" s="376"/>
      <c r="CU393" s="376"/>
      <c r="CV393" s="376"/>
      <c r="CW393" s="376"/>
      <c r="CX393" s="376"/>
      <c r="CY393" s="376"/>
      <c r="CZ393" s="376"/>
      <c r="DA393" s="376"/>
      <c r="DB393" s="376"/>
      <c r="DC393" s="376"/>
      <c r="DD393" s="377"/>
    </row>
    <row r="394" spans="1:108" ht="13.9" customHeight="1">
      <c r="A394" s="131"/>
      <c r="B394" s="399" t="s">
        <v>118</v>
      </c>
      <c r="C394" s="399"/>
      <c r="D394" s="399"/>
      <c r="E394" s="399"/>
      <c r="F394" s="399"/>
      <c r="G394" s="399"/>
      <c r="H394" s="399"/>
      <c r="I394" s="399"/>
      <c r="J394" s="399"/>
      <c r="K394" s="399"/>
      <c r="L394" s="399"/>
      <c r="M394" s="399"/>
      <c r="N394" s="399"/>
      <c r="O394" s="399"/>
      <c r="P394" s="399"/>
      <c r="Q394" s="399"/>
      <c r="R394" s="399"/>
      <c r="S394" s="399"/>
      <c r="T394" s="399"/>
      <c r="U394" s="399"/>
      <c r="V394" s="399"/>
      <c r="W394" s="399"/>
      <c r="X394" s="400"/>
      <c r="Y394" s="438" t="s">
        <v>48</v>
      </c>
      <c r="Z394" s="439"/>
      <c r="AA394" s="439"/>
      <c r="AB394" s="439"/>
      <c r="AC394" s="439"/>
      <c r="AD394" s="439"/>
      <c r="AE394" s="439"/>
      <c r="AF394" s="439"/>
      <c r="AG394" s="439"/>
      <c r="AH394" s="439"/>
      <c r="AI394" s="439"/>
      <c r="AJ394" s="439"/>
      <c r="AK394" s="439"/>
      <c r="AL394" s="440"/>
      <c r="AM394" s="571" t="s">
        <v>48</v>
      </c>
      <c r="AN394" s="572"/>
      <c r="AO394" s="572"/>
      <c r="AP394" s="572"/>
      <c r="AQ394" s="572"/>
      <c r="AR394" s="572"/>
      <c r="AS394" s="572"/>
      <c r="AT394" s="572"/>
      <c r="AU394" s="572"/>
      <c r="AV394" s="573"/>
      <c r="AW394" s="574" t="s">
        <v>48</v>
      </c>
      <c r="AX394" s="575"/>
      <c r="AY394" s="575"/>
      <c r="AZ394" s="575"/>
      <c r="BA394" s="575"/>
      <c r="BB394" s="575"/>
      <c r="BC394" s="575"/>
      <c r="BD394" s="575"/>
      <c r="BE394" s="575"/>
      <c r="BF394" s="575"/>
      <c r="BG394" s="575"/>
      <c r="BH394" s="575"/>
      <c r="BI394" s="576"/>
      <c r="BJ394" s="577" t="s">
        <v>48</v>
      </c>
      <c r="BK394" s="578"/>
      <c r="BL394" s="578"/>
      <c r="BM394" s="578"/>
      <c r="BN394" s="578"/>
      <c r="BO394" s="578"/>
      <c r="BP394" s="578"/>
      <c r="BQ394" s="578"/>
      <c r="BR394" s="578"/>
      <c r="BS394" s="578"/>
      <c r="BT394" s="578"/>
      <c r="BU394" s="579"/>
      <c r="BV394" s="574">
        <f>CF394</f>
        <v>41875.55999997258</v>
      </c>
      <c r="BW394" s="575"/>
      <c r="BX394" s="575"/>
      <c r="BY394" s="575"/>
      <c r="BZ394" s="575"/>
      <c r="CA394" s="575"/>
      <c r="CB394" s="575"/>
      <c r="CC394" s="575"/>
      <c r="CD394" s="575"/>
      <c r="CE394" s="576"/>
      <c r="CF394" s="574">
        <f>AM312+AM313-BV321</f>
        <v>41875.55999997258</v>
      </c>
      <c r="CG394" s="575"/>
      <c r="CH394" s="575"/>
      <c r="CI394" s="575"/>
      <c r="CJ394" s="575"/>
      <c r="CK394" s="575"/>
      <c r="CL394" s="575"/>
      <c r="CM394" s="575"/>
      <c r="CN394" s="575"/>
      <c r="CO394" s="575"/>
      <c r="CP394" s="575"/>
      <c r="CQ394" s="575"/>
      <c r="CR394" s="576"/>
      <c r="CS394" s="577"/>
      <c r="CT394" s="578"/>
      <c r="CU394" s="578"/>
      <c r="CV394" s="578"/>
      <c r="CW394" s="578"/>
      <c r="CX394" s="578"/>
      <c r="CY394" s="578"/>
      <c r="CZ394" s="578"/>
      <c r="DA394" s="578"/>
      <c r="DB394" s="578"/>
      <c r="DC394" s="578"/>
      <c r="DD394" s="579"/>
    </row>
    <row r="395" ht="7.15" customHeight="1"/>
    <row r="396" spans="2:105" ht="12.75">
      <c r="B396" s="132"/>
      <c r="C396" s="132"/>
      <c r="D396" s="132"/>
      <c r="E396" s="132"/>
      <c r="F396" s="132"/>
      <c r="G396" s="132"/>
      <c r="H396" s="132" t="s">
        <v>22</v>
      </c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</row>
    <row r="397" spans="1:108" ht="3.6" customHeight="1">
      <c r="A397" s="133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5"/>
      <c r="BL397" s="135"/>
      <c r="BM397" s="135"/>
      <c r="BN397" s="135"/>
      <c r="BO397" s="135"/>
      <c r="BP397" s="135"/>
      <c r="BQ397" s="135"/>
      <c r="BR397" s="135"/>
      <c r="BS397" s="135"/>
      <c r="BT397" s="135"/>
      <c r="BU397" s="135"/>
      <c r="BV397" s="135"/>
      <c r="BW397" s="135"/>
      <c r="BX397" s="135"/>
      <c r="BY397" s="136"/>
      <c r="BZ397" s="136"/>
      <c r="CA397" s="136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6"/>
      <c r="CP397" s="136"/>
      <c r="CQ397" s="136"/>
      <c r="CR397" s="136"/>
      <c r="CS397" s="136"/>
      <c r="CT397" s="136"/>
      <c r="CU397" s="136"/>
      <c r="CV397" s="136"/>
      <c r="CW397" s="136"/>
      <c r="CX397" s="136"/>
      <c r="CY397" s="136"/>
      <c r="CZ397" s="136"/>
      <c r="DA397" s="136"/>
      <c r="DB397" s="137"/>
      <c r="DC397" s="137"/>
      <c r="DD397" s="137"/>
    </row>
    <row r="398" spans="1:108" ht="26.45" customHeight="1">
      <c r="A398" s="138" t="s">
        <v>38</v>
      </c>
      <c r="B398" s="452" t="s">
        <v>0</v>
      </c>
      <c r="C398" s="453"/>
      <c r="D398" s="453"/>
      <c r="E398" s="453"/>
      <c r="F398" s="453"/>
      <c r="G398" s="453"/>
      <c r="H398" s="453"/>
      <c r="I398" s="453"/>
      <c r="J398" s="453"/>
      <c r="K398" s="453"/>
      <c r="L398" s="453"/>
      <c r="M398" s="453"/>
      <c r="N398" s="453"/>
      <c r="O398" s="453"/>
      <c r="P398" s="453"/>
      <c r="Q398" s="453"/>
      <c r="R398" s="453"/>
      <c r="S398" s="453"/>
      <c r="T398" s="453"/>
      <c r="U398" s="453"/>
      <c r="V398" s="453"/>
      <c r="W398" s="453"/>
      <c r="X398" s="453"/>
      <c r="Y398" s="453"/>
      <c r="Z398" s="453"/>
      <c r="AA398" s="453"/>
      <c r="AB398" s="453"/>
      <c r="AC398" s="453"/>
      <c r="AD398" s="453"/>
      <c r="AE398" s="453"/>
      <c r="AF398" s="453"/>
      <c r="AG398" s="453"/>
      <c r="AH398" s="453"/>
      <c r="AI398" s="453"/>
      <c r="AJ398" s="453"/>
      <c r="AK398" s="453"/>
      <c r="AL398" s="453"/>
      <c r="AM398" s="453"/>
      <c r="AN398" s="453"/>
      <c r="AO398" s="453"/>
      <c r="AP398" s="453"/>
      <c r="AQ398" s="453"/>
      <c r="AR398" s="453"/>
      <c r="AS398" s="453"/>
      <c r="AT398" s="453"/>
      <c r="AU398" s="453"/>
      <c r="AV398" s="453"/>
      <c r="AW398" s="453"/>
      <c r="AX398" s="453"/>
      <c r="AY398" s="453"/>
      <c r="AZ398" s="453"/>
      <c r="BA398" s="453"/>
      <c r="BB398" s="453"/>
      <c r="BC398" s="453"/>
      <c r="BD398" s="453"/>
      <c r="BE398" s="453"/>
      <c r="BF398" s="453"/>
      <c r="BG398" s="453"/>
      <c r="BH398" s="453"/>
      <c r="BI398" s="453"/>
      <c r="BJ398" s="453"/>
      <c r="BK398" s="453"/>
      <c r="BL398" s="453"/>
      <c r="BM398" s="453"/>
      <c r="BN398" s="453"/>
      <c r="BO398" s="453"/>
      <c r="BP398" s="454"/>
      <c r="BQ398" s="592" t="s">
        <v>6</v>
      </c>
      <c r="BR398" s="593"/>
      <c r="BS398" s="593"/>
      <c r="BT398" s="593"/>
      <c r="BU398" s="593"/>
      <c r="BV398" s="593"/>
      <c r="BW398" s="593"/>
      <c r="BX398" s="593"/>
      <c r="BY398" s="593"/>
      <c r="BZ398" s="593"/>
      <c r="CA398" s="593"/>
      <c r="CB398" s="593"/>
      <c r="CC398" s="593"/>
      <c r="CD398" s="593"/>
      <c r="CE398" s="593"/>
      <c r="CF398" s="593"/>
      <c r="CG398" s="593"/>
      <c r="CH398" s="593"/>
      <c r="CI398" s="593"/>
      <c r="CJ398" s="594"/>
      <c r="CK398" s="595" t="s">
        <v>23</v>
      </c>
      <c r="CL398" s="596"/>
      <c r="CM398" s="596"/>
      <c r="CN398" s="596"/>
      <c r="CO398" s="596"/>
      <c r="CP398" s="596"/>
      <c r="CQ398" s="596"/>
      <c r="CR398" s="596"/>
      <c r="CS398" s="596"/>
      <c r="CT398" s="596"/>
      <c r="CU398" s="596"/>
      <c r="CV398" s="596"/>
      <c r="CW398" s="596"/>
      <c r="CX398" s="596"/>
      <c r="CY398" s="596"/>
      <c r="CZ398" s="596"/>
      <c r="DA398" s="596"/>
      <c r="DB398" s="596"/>
      <c r="DC398" s="596"/>
      <c r="DD398" s="597"/>
    </row>
    <row r="399" spans="1:108" ht="29.45" customHeight="1">
      <c r="A399" s="61" t="s">
        <v>33</v>
      </c>
      <c r="B399" s="449" t="s">
        <v>209</v>
      </c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450"/>
      <c r="U399" s="450"/>
      <c r="V399" s="450"/>
      <c r="W399" s="450"/>
      <c r="X399" s="450"/>
      <c r="Y399" s="450"/>
      <c r="Z399" s="450"/>
      <c r="AA399" s="450"/>
      <c r="AB399" s="450"/>
      <c r="AC399" s="450"/>
      <c r="AD399" s="450"/>
      <c r="AE399" s="450"/>
      <c r="AF399" s="450"/>
      <c r="AG399" s="450"/>
      <c r="AH399" s="450"/>
      <c r="AI399" s="450"/>
      <c r="AJ399" s="450"/>
      <c r="AK399" s="450"/>
      <c r="AL399" s="450"/>
      <c r="AM399" s="450"/>
      <c r="AN399" s="450"/>
      <c r="AO399" s="450"/>
      <c r="AP399" s="450"/>
      <c r="AQ399" s="450"/>
      <c r="AR399" s="450"/>
      <c r="AS399" s="450"/>
      <c r="AT399" s="450"/>
      <c r="AU399" s="450"/>
      <c r="AV399" s="450"/>
      <c r="AW399" s="450"/>
      <c r="AX399" s="450"/>
      <c r="AY399" s="450"/>
      <c r="AZ399" s="450"/>
      <c r="BA399" s="450"/>
      <c r="BB399" s="450"/>
      <c r="BC399" s="450"/>
      <c r="BD399" s="450"/>
      <c r="BE399" s="450"/>
      <c r="BF399" s="450"/>
      <c r="BG399" s="450"/>
      <c r="BH399" s="450"/>
      <c r="BI399" s="450"/>
      <c r="BJ399" s="450"/>
      <c r="BK399" s="450"/>
      <c r="BL399" s="450"/>
      <c r="BM399" s="450"/>
      <c r="BN399" s="450"/>
      <c r="BO399" s="450"/>
      <c r="BP399" s="451"/>
      <c r="BQ399" s="568" t="s">
        <v>603</v>
      </c>
      <c r="BR399" s="569"/>
      <c r="BS399" s="569"/>
      <c r="BT399" s="569"/>
      <c r="BU399" s="569"/>
      <c r="BV399" s="569"/>
      <c r="BW399" s="569"/>
      <c r="BX399" s="569"/>
      <c r="BY399" s="569"/>
      <c r="BZ399" s="569"/>
      <c r="CA399" s="569"/>
      <c r="CB399" s="569"/>
      <c r="CC399" s="569"/>
      <c r="CD399" s="569"/>
      <c r="CE399" s="569"/>
      <c r="CF399" s="569"/>
      <c r="CG399" s="569"/>
      <c r="CH399" s="569"/>
      <c r="CI399" s="569"/>
      <c r="CJ399" s="570"/>
      <c r="CK399" s="568" t="s">
        <v>788</v>
      </c>
      <c r="CL399" s="569"/>
      <c r="CM399" s="569"/>
      <c r="CN399" s="569"/>
      <c r="CO399" s="569"/>
      <c r="CP399" s="569"/>
      <c r="CQ399" s="569"/>
      <c r="CR399" s="569"/>
      <c r="CS399" s="569"/>
      <c r="CT399" s="569"/>
      <c r="CU399" s="569"/>
      <c r="CV399" s="569"/>
      <c r="CW399" s="569"/>
      <c r="CX399" s="569"/>
      <c r="CY399" s="569"/>
      <c r="CZ399" s="569"/>
      <c r="DA399" s="569"/>
      <c r="DB399" s="569"/>
      <c r="DC399" s="569"/>
      <c r="DD399" s="570"/>
    </row>
    <row r="400" spans="1:108" ht="29.45" customHeight="1">
      <c r="A400" s="61" t="s">
        <v>34</v>
      </c>
      <c r="B400" s="449" t="s">
        <v>210</v>
      </c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450"/>
      <c r="U400" s="450"/>
      <c r="V400" s="450"/>
      <c r="W400" s="450"/>
      <c r="X400" s="450"/>
      <c r="Y400" s="450"/>
      <c r="Z400" s="450"/>
      <c r="AA400" s="450"/>
      <c r="AB400" s="450"/>
      <c r="AC400" s="450"/>
      <c r="AD400" s="450"/>
      <c r="AE400" s="450"/>
      <c r="AF400" s="450"/>
      <c r="AG400" s="450"/>
      <c r="AH400" s="450"/>
      <c r="AI400" s="450"/>
      <c r="AJ400" s="450"/>
      <c r="AK400" s="450"/>
      <c r="AL400" s="450"/>
      <c r="AM400" s="450"/>
      <c r="AN400" s="450"/>
      <c r="AO400" s="450"/>
      <c r="AP400" s="450"/>
      <c r="AQ400" s="450"/>
      <c r="AR400" s="450"/>
      <c r="AS400" s="450"/>
      <c r="AT400" s="450"/>
      <c r="AU400" s="450"/>
      <c r="AV400" s="450"/>
      <c r="AW400" s="450"/>
      <c r="AX400" s="450"/>
      <c r="AY400" s="450"/>
      <c r="AZ400" s="450"/>
      <c r="BA400" s="450"/>
      <c r="BB400" s="450"/>
      <c r="BC400" s="450"/>
      <c r="BD400" s="450"/>
      <c r="BE400" s="450"/>
      <c r="BF400" s="450"/>
      <c r="BG400" s="450"/>
      <c r="BH400" s="450"/>
      <c r="BI400" s="450"/>
      <c r="BJ400" s="450"/>
      <c r="BK400" s="450"/>
      <c r="BL400" s="450"/>
      <c r="BM400" s="450"/>
      <c r="BN400" s="450"/>
      <c r="BO400" s="450"/>
      <c r="BP400" s="451"/>
      <c r="BQ400" s="316">
        <v>0</v>
      </c>
      <c r="BR400" s="317"/>
      <c r="BS400" s="317"/>
      <c r="BT400" s="317"/>
      <c r="BU400" s="317"/>
      <c r="BV400" s="317"/>
      <c r="BW400" s="317"/>
      <c r="BX400" s="317"/>
      <c r="BY400" s="317"/>
      <c r="BZ400" s="317"/>
      <c r="CA400" s="317"/>
      <c r="CB400" s="317"/>
      <c r="CC400" s="317"/>
      <c r="CD400" s="317"/>
      <c r="CE400" s="317"/>
      <c r="CF400" s="317"/>
      <c r="CG400" s="317"/>
      <c r="CH400" s="317"/>
      <c r="CI400" s="317"/>
      <c r="CJ400" s="318"/>
      <c r="CK400" s="316">
        <v>0</v>
      </c>
      <c r="CL400" s="317"/>
      <c r="CM400" s="317"/>
      <c r="CN400" s="317"/>
      <c r="CO400" s="317"/>
      <c r="CP400" s="317"/>
      <c r="CQ400" s="317"/>
      <c r="CR400" s="317"/>
      <c r="CS400" s="317"/>
      <c r="CT400" s="317"/>
      <c r="CU400" s="317"/>
      <c r="CV400" s="317"/>
      <c r="CW400" s="317"/>
      <c r="CX400" s="317"/>
      <c r="CY400" s="317"/>
      <c r="CZ400" s="317"/>
      <c r="DA400" s="317"/>
      <c r="DB400" s="317"/>
      <c r="DC400" s="317"/>
      <c r="DD400" s="318"/>
    </row>
    <row r="401" spans="1:108" ht="29.45" customHeight="1">
      <c r="A401" s="61" t="s">
        <v>41</v>
      </c>
      <c r="B401" s="449" t="s">
        <v>211</v>
      </c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450"/>
      <c r="U401" s="450"/>
      <c r="V401" s="450"/>
      <c r="W401" s="450"/>
      <c r="X401" s="450"/>
      <c r="Y401" s="450"/>
      <c r="Z401" s="450"/>
      <c r="AA401" s="450"/>
      <c r="AB401" s="450"/>
      <c r="AC401" s="450"/>
      <c r="AD401" s="450"/>
      <c r="AE401" s="450"/>
      <c r="AF401" s="450"/>
      <c r="AG401" s="450"/>
      <c r="AH401" s="450"/>
      <c r="AI401" s="450"/>
      <c r="AJ401" s="450"/>
      <c r="AK401" s="450"/>
      <c r="AL401" s="450"/>
      <c r="AM401" s="450"/>
      <c r="AN401" s="450"/>
      <c r="AO401" s="450"/>
      <c r="AP401" s="450"/>
      <c r="AQ401" s="450"/>
      <c r="AR401" s="450"/>
      <c r="AS401" s="450"/>
      <c r="AT401" s="450"/>
      <c r="AU401" s="450"/>
      <c r="AV401" s="450"/>
      <c r="AW401" s="450"/>
      <c r="AX401" s="450"/>
      <c r="AY401" s="450"/>
      <c r="AZ401" s="450"/>
      <c r="BA401" s="450"/>
      <c r="BB401" s="450"/>
      <c r="BC401" s="450"/>
      <c r="BD401" s="450"/>
      <c r="BE401" s="450"/>
      <c r="BF401" s="450"/>
      <c r="BG401" s="450"/>
      <c r="BH401" s="450"/>
      <c r="BI401" s="450"/>
      <c r="BJ401" s="450"/>
      <c r="BK401" s="450"/>
      <c r="BL401" s="450"/>
      <c r="BM401" s="450"/>
      <c r="BN401" s="450"/>
      <c r="BO401" s="450"/>
      <c r="BP401" s="451"/>
      <c r="BQ401" s="316">
        <v>0</v>
      </c>
      <c r="BR401" s="317"/>
      <c r="BS401" s="317"/>
      <c r="BT401" s="317"/>
      <c r="BU401" s="317"/>
      <c r="BV401" s="317"/>
      <c r="BW401" s="317"/>
      <c r="BX401" s="317"/>
      <c r="BY401" s="317"/>
      <c r="BZ401" s="317"/>
      <c r="CA401" s="317"/>
      <c r="CB401" s="317"/>
      <c r="CC401" s="317"/>
      <c r="CD401" s="317"/>
      <c r="CE401" s="317"/>
      <c r="CF401" s="317"/>
      <c r="CG401" s="317"/>
      <c r="CH401" s="317"/>
      <c r="CI401" s="317"/>
      <c r="CJ401" s="318"/>
      <c r="CK401" s="316">
        <v>0</v>
      </c>
      <c r="CL401" s="317"/>
      <c r="CM401" s="317"/>
      <c r="CN401" s="317"/>
      <c r="CO401" s="317"/>
      <c r="CP401" s="317"/>
      <c r="CQ401" s="317"/>
      <c r="CR401" s="317"/>
      <c r="CS401" s="317"/>
      <c r="CT401" s="317"/>
      <c r="CU401" s="317"/>
      <c r="CV401" s="317"/>
      <c r="CW401" s="317"/>
      <c r="CX401" s="317"/>
      <c r="CY401" s="317"/>
      <c r="CZ401" s="317"/>
      <c r="DA401" s="317"/>
      <c r="DB401" s="317"/>
      <c r="DC401" s="317"/>
      <c r="DD401" s="318"/>
    </row>
    <row r="402" spans="1:108" ht="29.45" customHeight="1">
      <c r="A402" s="61" t="s">
        <v>57</v>
      </c>
      <c r="B402" s="449" t="s">
        <v>212</v>
      </c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450"/>
      <c r="U402" s="450"/>
      <c r="V402" s="450"/>
      <c r="W402" s="450"/>
      <c r="X402" s="450"/>
      <c r="Y402" s="450"/>
      <c r="Z402" s="450"/>
      <c r="AA402" s="450"/>
      <c r="AB402" s="450"/>
      <c r="AC402" s="450"/>
      <c r="AD402" s="450"/>
      <c r="AE402" s="450"/>
      <c r="AF402" s="450"/>
      <c r="AG402" s="450"/>
      <c r="AH402" s="450"/>
      <c r="AI402" s="450"/>
      <c r="AJ402" s="450"/>
      <c r="AK402" s="450"/>
      <c r="AL402" s="450"/>
      <c r="AM402" s="450"/>
      <c r="AN402" s="450"/>
      <c r="AO402" s="450"/>
      <c r="AP402" s="450"/>
      <c r="AQ402" s="450"/>
      <c r="AR402" s="450"/>
      <c r="AS402" s="450"/>
      <c r="AT402" s="450"/>
      <c r="AU402" s="450"/>
      <c r="AV402" s="450"/>
      <c r="AW402" s="450"/>
      <c r="AX402" s="450"/>
      <c r="AY402" s="450"/>
      <c r="AZ402" s="450"/>
      <c r="BA402" s="450"/>
      <c r="BB402" s="450"/>
      <c r="BC402" s="450"/>
      <c r="BD402" s="450"/>
      <c r="BE402" s="450"/>
      <c r="BF402" s="450"/>
      <c r="BG402" s="450"/>
      <c r="BH402" s="450"/>
      <c r="BI402" s="450"/>
      <c r="BJ402" s="450"/>
      <c r="BK402" s="450"/>
      <c r="BL402" s="450"/>
      <c r="BM402" s="450"/>
      <c r="BN402" s="450"/>
      <c r="BO402" s="450"/>
      <c r="BP402" s="451"/>
      <c r="BQ402" s="565">
        <v>7895573.24</v>
      </c>
      <c r="BR402" s="566"/>
      <c r="BS402" s="566"/>
      <c r="BT402" s="566"/>
      <c r="BU402" s="566"/>
      <c r="BV402" s="566"/>
      <c r="BW402" s="566"/>
      <c r="BX402" s="566"/>
      <c r="BY402" s="566"/>
      <c r="BZ402" s="566"/>
      <c r="CA402" s="566"/>
      <c r="CB402" s="566"/>
      <c r="CC402" s="566"/>
      <c r="CD402" s="566"/>
      <c r="CE402" s="566"/>
      <c r="CF402" s="566"/>
      <c r="CG402" s="566"/>
      <c r="CH402" s="566"/>
      <c r="CI402" s="566"/>
      <c r="CJ402" s="567"/>
      <c r="CK402" s="568" t="s">
        <v>789</v>
      </c>
      <c r="CL402" s="569"/>
      <c r="CM402" s="569"/>
      <c r="CN402" s="569"/>
      <c r="CO402" s="569"/>
      <c r="CP402" s="569"/>
      <c r="CQ402" s="569"/>
      <c r="CR402" s="569"/>
      <c r="CS402" s="569"/>
      <c r="CT402" s="569"/>
      <c r="CU402" s="569"/>
      <c r="CV402" s="569"/>
      <c r="CW402" s="569"/>
      <c r="CX402" s="569"/>
      <c r="CY402" s="569"/>
      <c r="CZ402" s="569"/>
      <c r="DA402" s="569"/>
      <c r="DB402" s="569"/>
      <c r="DC402" s="569"/>
      <c r="DD402" s="570"/>
    </row>
    <row r="403" spans="1:108" ht="29.45" customHeight="1">
      <c r="A403" s="61" t="s">
        <v>58</v>
      </c>
      <c r="B403" s="449" t="s">
        <v>213</v>
      </c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450"/>
      <c r="U403" s="450"/>
      <c r="V403" s="450"/>
      <c r="W403" s="450"/>
      <c r="X403" s="450"/>
      <c r="Y403" s="450"/>
      <c r="Z403" s="450"/>
      <c r="AA403" s="450"/>
      <c r="AB403" s="450"/>
      <c r="AC403" s="450"/>
      <c r="AD403" s="450"/>
      <c r="AE403" s="450"/>
      <c r="AF403" s="450"/>
      <c r="AG403" s="450"/>
      <c r="AH403" s="450"/>
      <c r="AI403" s="450"/>
      <c r="AJ403" s="450"/>
      <c r="AK403" s="450"/>
      <c r="AL403" s="450"/>
      <c r="AM403" s="450"/>
      <c r="AN403" s="450"/>
      <c r="AO403" s="450"/>
      <c r="AP403" s="450"/>
      <c r="AQ403" s="450"/>
      <c r="AR403" s="450"/>
      <c r="AS403" s="450"/>
      <c r="AT403" s="450"/>
      <c r="AU403" s="450"/>
      <c r="AV403" s="450"/>
      <c r="AW403" s="450"/>
      <c r="AX403" s="450"/>
      <c r="AY403" s="450"/>
      <c r="AZ403" s="450"/>
      <c r="BA403" s="450"/>
      <c r="BB403" s="450"/>
      <c r="BC403" s="450"/>
      <c r="BD403" s="450"/>
      <c r="BE403" s="450"/>
      <c r="BF403" s="450"/>
      <c r="BG403" s="450"/>
      <c r="BH403" s="450"/>
      <c r="BI403" s="450"/>
      <c r="BJ403" s="450"/>
      <c r="BK403" s="450"/>
      <c r="BL403" s="450"/>
      <c r="BM403" s="450"/>
      <c r="BN403" s="450"/>
      <c r="BO403" s="450"/>
      <c r="BP403" s="451"/>
      <c r="BQ403" s="316">
        <v>0</v>
      </c>
      <c r="BR403" s="317"/>
      <c r="BS403" s="317"/>
      <c r="BT403" s="317"/>
      <c r="BU403" s="317"/>
      <c r="BV403" s="317"/>
      <c r="BW403" s="317"/>
      <c r="BX403" s="317"/>
      <c r="BY403" s="317"/>
      <c r="BZ403" s="317"/>
      <c r="CA403" s="317"/>
      <c r="CB403" s="317"/>
      <c r="CC403" s="317"/>
      <c r="CD403" s="317"/>
      <c r="CE403" s="317"/>
      <c r="CF403" s="317"/>
      <c r="CG403" s="317"/>
      <c r="CH403" s="317"/>
      <c r="CI403" s="317"/>
      <c r="CJ403" s="318"/>
      <c r="CK403" s="316">
        <v>0</v>
      </c>
      <c r="CL403" s="317"/>
      <c r="CM403" s="317"/>
      <c r="CN403" s="317"/>
      <c r="CO403" s="317"/>
      <c r="CP403" s="317"/>
      <c r="CQ403" s="317"/>
      <c r="CR403" s="317"/>
      <c r="CS403" s="317"/>
      <c r="CT403" s="317"/>
      <c r="CU403" s="317"/>
      <c r="CV403" s="317"/>
      <c r="CW403" s="317"/>
      <c r="CX403" s="317"/>
      <c r="CY403" s="317"/>
      <c r="CZ403" s="317"/>
      <c r="DA403" s="317"/>
      <c r="DB403" s="317"/>
      <c r="DC403" s="317"/>
      <c r="DD403" s="318"/>
    </row>
    <row r="404" spans="1:108" ht="45" customHeight="1">
      <c r="A404" s="61" t="s">
        <v>59</v>
      </c>
      <c r="B404" s="449" t="s">
        <v>214</v>
      </c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450"/>
      <c r="U404" s="450"/>
      <c r="V404" s="450"/>
      <c r="W404" s="450"/>
      <c r="X404" s="450"/>
      <c r="Y404" s="450"/>
      <c r="Z404" s="450"/>
      <c r="AA404" s="450"/>
      <c r="AB404" s="450"/>
      <c r="AC404" s="450"/>
      <c r="AD404" s="450"/>
      <c r="AE404" s="450"/>
      <c r="AF404" s="450"/>
      <c r="AG404" s="450"/>
      <c r="AH404" s="450"/>
      <c r="AI404" s="450"/>
      <c r="AJ404" s="450"/>
      <c r="AK404" s="450"/>
      <c r="AL404" s="450"/>
      <c r="AM404" s="450"/>
      <c r="AN404" s="450"/>
      <c r="AO404" s="450"/>
      <c r="AP404" s="450"/>
      <c r="AQ404" s="450"/>
      <c r="AR404" s="450"/>
      <c r="AS404" s="450"/>
      <c r="AT404" s="450"/>
      <c r="AU404" s="450"/>
      <c r="AV404" s="450"/>
      <c r="AW404" s="450"/>
      <c r="AX404" s="450"/>
      <c r="AY404" s="450"/>
      <c r="AZ404" s="450"/>
      <c r="BA404" s="450"/>
      <c r="BB404" s="450"/>
      <c r="BC404" s="450"/>
      <c r="BD404" s="450"/>
      <c r="BE404" s="450"/>
      <c r="BF404" s="450"/>
      <c r="BG404" s="450"/>
      <c r="BH404" s="450"/>
      <c r="BI404" s="450"/>
      <c r="BJ404" s="450"/>
      <c r="BK404" s="450"/>
      <c r="BL404" s="450"/>
      <c r="BM404" s="450"/>
      <c r="BN404" s="450"/>
      <c r="BO404" s="450"/>
      <c r="BP404" s="451"/>
      <c r="BQ404" s="316">
        <v>0</v>
      </c>
      <c r="BR404" s="317"/>
      <c r="BS404" s="317"/>
      <c r="BT404" s="317"/>
      <c r="BU404" s="317"/>
      <c r="BV404" s="317"/>
      <c r="BW404" s="317"/>
      <c r="BX404" s="317"/>
      <c r="BY404" s="317"/>
      <c r="BZ404" s="317"/>
      <c r="CA404" s="317"/>
      <c r="CB404" s="317"/>
      <c r="CC404" s="317"/>
      <c r="CD404" s="317"/>
      <c r="CE404" s="317"/>
      <c r="CF404" s="317"/>
      <c r="CG404" s="317"/>
      <c r="CH404" s="317"/>
      <c r="CI404" s="317"/>
      <c r="CJ404" s="318"/>
      <c r="CK404" s="316">
        <v>0</v>
      </c>
      <c r="CL404" s="317"/>
      <c r="CM404" s="317"/>
      <c r="CN404" s="317"/>
      <c r="CO404" s="317"/>
      <c r="CP404" s="317"/>
      <c r="CQ404" s="317"/>
      <c r="CR404" s="317"/>
      <c r="CS404" s="317"/>
      <c r="CT404" s="317"/>
      <c r="CU404" s="317"/>
      <c r="CV404" s="317"/>
      <c r="CW404" s="317"/>
      <c r="CX404" s="317"/>
      <c r="CY404" s="317"/>
      <c r="CZ404" s="317"/>
      <c r="DA404" s="317"/>
      <c r="DB404" s="317"/>
      <c r="DC404" s="317"/>
      <c r="DD404" s="318"/>
    </row>
    <row r="405" spans="1:108" ht="29.45" customHeight="1">
      <c r="A405" s="61" t="s">
        <v>60</v>
      </c>
      <c r="B405" s="449" t="s">
        <v>215</v>
      </c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450"/>
      <c r="U405" s="450"/>
      <c r="V405" s="450"/>
      <c r="W405" s="450"/>
      <c r="X405" s="450"/>
      <c r="Y405" s="450"/>
      <c r="Z405" s="450"/>
      <c r="AA405" s="450"/>
      <c r="AB405" s="450"/>
      <c r="AC405" s="450"/>
      <c r="AD405" s="450"/>
      <c r="AE405" s="450"/>
      <c r="AF405" s="450"/>
      <c r="AG405" s="450"/>
      <c r="AH405" s="450"/>
      <c r="AI405" s="450"/>
      <c r="AJ405" s="450"/>
      <c r="AK405" s="450"/>
      <c r="AL405" s="450"/>
      <c r="AM405" s="450"/>
      <c r="AN405" s="450"/>
      <c r="AO405" s="450"/>
      <c r="AP405" s="450"/>
      <c r="AQ405" s="450"/>
      <c r="AR405" s="450"/>
      <c r="AS405" s="450"/>
      <c r="AT405" s="450"/>
      <c r="AU405" s="450"/>
      <c r="AV405" s="450"/>
      <c r="AW405" s="450"/>
      <c r="AX405" s="450"/>
      <c r="AY405" s="450"/>
      <c r="AZ405" s="450"/>
      <c r="BA405" s="450"/>
      <c r="BB405" s="450"/>
      <c r="BC405" s="450"/>
      <c r="BD405" s="450"/>
      <c r="BE405" s="450"/>
      <c r="BF405" s="450"/>
      <c r="BG405" s="450"/>
      <c r="BH405" s="450"/>
      <c r="BI405" s="450"/>
      <c r="BJ405" s="450"/>
      <c r="BK405" s="450"/>
      <c r="BL405" s="450"/>
      <c r="BM405" s="450"/>
      <c r="BN405" s="450"/>
      <c r="BO405" s="450"/>
      <c r="BP405" s="451"/>
      <c r="BQ405" s="586">
        <v>1996890</v>
      </c>
      <c r="BR405" s="587"/>
      <c r="BS405" s="587"/>
      <c r="BT405" s="587"/>
      <c r="BU405" s="587"/>
      <c r="BV405" s="587"/>
      <c r="BW405" s="587"/>
      <c r="BX405" s="587"/>
      <c r="BY405" s="587"/>
      <c r="BZ405" s="587"/>
      <c r="CA405" s="587"/>
      <c r="CB405" s="587"/>
      <c r="CC405" s="587"/>
      <c r="CD405" s="587"/>
      <c r="CE405" s="587"/>
      <c r="CF405" s="587"/>
      <c r="CG405" s="587"/>
      <c r="CH405" s="587"/>
      <c r="CI405" s="587"/>
      <c r="CJ405" s="588"/>
      <c r="CK405" s="589" t="s">
        <v>790</v>
      </c>
      <c r="CL405" s="590"/>
      <c r="CM405" s="590"/>
      <c r="CN405" s="590"/>
      <c r="CO405" s="590"/>
      <c r="CP405" s="590"/>
      <c r="CQ405" s="590"/>
      <c r="CR405" s="590"/>
      <c r="CS405" s="590"/>
      <c r="CT405" s="590"/>
      <c r="CU405" s="590"/>
      <c r="CV405" s="590"/>
      <c r="CW405" s="590"/>
      <c r="CX405" s="590"/>
      <c r="CY405" s="590"/>
      <c r="CZ405" s="590"/>
      <c r="DA405" s="590"/>
      <c r="DB405" s="590"/>
      <c r="DC405" s="590"/>
      <c r="DD405" s="591"/>
    </row>
    <row r="406" spans="1:108" ht="42.6" customHeight="1">
      <c r="A406" s="61" t="s">
        <v>61</v>
      </c>
      <c r="B406" s="449" t="s">
        <v>216</v>
      </c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450"/>
      <c r="U406" s="450"/>
      <c r="V406" s="450"/>
      <c r="W406" s="450"/>
      <c r="X406" s="450"/>
      <c r="Y406" s="450"/>
      <c r="Z406" s="450"/>
      <c r="AA406" s="450"/>
      <c r="AB406" s="450"/>
      <c r="AC406" s="450"/>
      <c r="AD406" s="450"/>
      <c r="AE406" s="450"/>
      <c r="AF406" s="450"/>
      <c r="AG406" s="450"/>
      <c r="AH406" s="450"/>
      <c r="AI406" s="450"/>
      <c r="AJ406" s="450"/>
      <c r="AK406" s="450"/>
      <c r="AL406" s="450"/>
      <c r="AM406" s="450"/>
      <c r="AN406" s="450"/>
      <c r="AO406" s="450"/>
      <c r="AP406" s="450"/>
      <c r="AQ406" s="450"/>
      <c r="AR406" s="450"/>
      <c r="AS406" s="450"/>
      <c r="AT406" s="450"/>
      <c r="AU406" s="450"/>
      <c r="AV406" s="450"/>
      <c r="AW406" s="450"/>
      <c r="AX406" s="450"/>
      <c r="AY406" s="450"/>
      <c r="AZ406" s="450"/>
      <c r="BA406" s="450"/>
      <c r="BB406" s="450"/>
      <c r="BC406" s="450"/>
      <c r="BD406" s="450"/>
      <c r="BE406" s="450"/>
      <c r="BF406" s="450"/>
      <c r="BG406" s="450"/>
      <c r="BH406" s="450"/>
      <c r="BI406" s="450"/>
      <c r="BJ406" s="450"/>
      <c r="BK406" s="450"/>
      <c r="BL406" s="450"/>
      <c r="BM406" s="450"/>
      <c r="BN406" s="450"/>
      <c r="BO406" s="450"/>
      <c r="BP406" s="451"/>
      <c r="BQ406" s="316">
        <v>0</v>
      </c>
      <c r="BR406" s="317"/>
      <c r="BS406" s="317"/>
      <c r="BT406" s="317"/>
      <c r="BU406" s="317"/>
      <c r="BV406" s="317"/>
      <c r="BW406" s="317"/>
      <c r="BX406" s="317"/>
      <c r="BY406" s="317"/>
      <c r="BZ406" s="317"/>
      <c r="CA406" s="317"/>
      <c r="CB406" s="317"/>
      <c r="CC406" s="317"/>
      <c r="CD406" s="317"/>
      <c r="CE406" s="317"/>
      <c r="CF406" s="317"/>
      <c r="CG406" s="317"/>
      <c r="CH406" s="317"/>
      <c r="CI406" s="317"/>
      <c r="CJ406" s="318"/>
      <c r="CK406" s="316">
        <v>0</v>
      </c>
      <c r="CL406" s="317"/>
      <c r="CM406" s="317"/>
      <c r="CN406" s="317"/>
      <c r="CO406" s="317"/>
      <c r="CP406" s="317"/>
      <c r="CQ406" s="317"/>
      <c r="CR406" s="317"/>
      <c r="CS406" s="317"/>
      <c r="CT406" s="317"/>
      <c r="CU406" s="317"/>
      <c r="CV406" s="317"/>
      <c r="CW406" s="317"/>
      <c r="CX406" s="317"/>
      <c r="CY406" s="317"/>
      <c r="CZ406" s="317"/>
      <c r="DA406" s="317"/>
      <c r="DB406" s="317"/>
      <c r="DC406" s="317"/>
      <c r="DD406" s="318"/>
    </row>
    <row r="407" spans="1:108" ht="42" customHeight="1">
      <c r="A407" s="61" t="s">
        <v>62</v>
      </c>
      <c r="B407" s="449" t="s">
        <v>217</v>
      </c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  <c r="Y407" s="450"/>
      <c r="Z407" s="450"/>
      <c r="AA407" s="450"/>
      <c r="AB407" s="450"/>
      <c r="AC407" s="450"/>
      <c r="AD407" s="450"/>
      <c r="AE407" s="450"/>
      <c r="AF407" s="450"/>
      <c r="AG407" s="450"/>
      <c r="AH407" s="450"/>
      <c r="AI407" s="450"/>
      <c r="AJ407" s="450"/>
      <c r="AK407" s="450"/>
      <c r="AL407" s="450"/>
      <c r="AM407" s="450"/>
      <c r="AN407" s="450"/>
      <c r="AO407" s="450"/>
      <c r="AP407" s="450"/>
      <c r="AQ407" s="450"/>
      <c r="AR407" s="450"/>
      <c r="AS407" s="450"/>
      <c r="AT407" s="450"/>
      <c r="AU407" s="450"/>
      <c r="AV407" s="450"/>
      <c r="AW407" s="450"/>
      <c r="AX407" s="450"/>
      <c r="AY407" s="450"/>
      <c r="AZ407" s="450"/>
      <c r="BA407" s="450"/>
      <c r="BB407" s="450"/>
      <c r="BC407" s="450"/>
      <c r="BD407" s="450"/>
      <c r="BE407" s="450"/>
      <c r="BF407" s="450"/>
      <c r="BG407" s="450"/>
      <c r="BH407" s="450"/>
      <c r="BI407" s="450"/>
      <c r="BJ407" s="450"/>
      <c r="BK407" s="450"/>
      <c r="BL407" s="450"/>
      <c r="BM407" s="450"/>
      <c r="BN407" s="450"/>
      <c r="BO407" s="450"/>
      <c r="BP407" s="451"/>
      <c r="BQ407" s="316">
        <v>0</v>
      </c>
      <c r="BR407" s="317"/>
      <c r="BS407" s="317"/>
      <c r="BT407" s="317"/>
      <c r="BU407" s="317"/>
      <c r="BV407" s="317"/>
      <c r="BW407" s="317"/>
      <c r="BX407" s="317"/>
      <c r="BY407" s="317"/>
      <c r="BZ407" s="317"/>
      <c r="CA407" s="317"/>
      <c r="CB407" s="317"/>
      <c r="CC407" s="317"/>
      <c r="CD407" s="317"/>
      <c r="CE407" s="317"/>
      <c r="CF407" s="317"/>
      <c r="CG407" s="317"/>
      <c r="CH407" s="317"/>
      <c r="CI407" s="317"/>
      <c r="CJ407" s="318"/>
      <c r="CK407" s="316">
        <v>0</v>
      </c>
      <c r="CL407" s="317"/>
      <c r="CM407" s="317"/>
      <c r="CN407" s="317"/>
      <c r="CO407" s="317"/>
      <c r="CP407" s="317"/>
      <c r="CQ407" s="317"/>
      <c r="CR407" s="317"/>
      <c r="CS407" s="317"/>
      <c r="CT407" s="317"/>
      <c r="CU407" s="317"/>
      <c r="CV407" s="317"/>
      <c r="CW407" s="317"/>
      <c r="CX407" s="317"/>
      <c r="CY407" s="317"/>
      <c r="CZ407" s="317"/>
      <c r="DA407" s="317"/>
      <c r="DB407" s="317"/>
      <c r="DC407" s="317"/>
      <c r="DD407" s="318"/>
    </row>
    <row r="408" spans="1:108" ht="29.45" customHeight="1">
      <c r="A408" s="61" t="s">
        <v>63</v>
      </c>
      <c r="B408" s="449" t="s">
        <v>208</v>
      </c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  <c r="Y408" s="450"/>
      <c r="Z408" s="450"/>
      <c r="AA408" s="450"/>
      <c r="AB408" s="450"/>
      <c r="AC408" s="450"/>
      <c r="AD408" s="450"/>
      <c r="AE408" s="450"/>
      <c r="AF408" s="450"/>
      <c r="AG408" s="450"/>
      <c r="AH408" s="450"/>
      <c r="AI408" s="450"/>
      <c r="AJ408" s="450"/>
      <c r="AK408" s="450"/>
      <c r="AL408" s="450"/>
      <c r="AM408" s="450"/>
      <c r="AN408" s="450"/>
      <c r="AO408" s="450"/>
      <c r="AP408" s="450"/>
      <c r="AQ408" s="450"/>
      <c r="AR408" s="450"/>
      <c r="AS408" s="450"/>
      <c r="AT408" s="450"/>
      <c r="AU408" s="450"/>
      <c r="AV408" s="450"/>
      <c r="AW408" s="450"/>
      <c r="AX408" s="450"/>
      <c r="AY408" s="450"/>
      <c r="AZ408" s="450"/>
      <c r="BA408" s="450"/>
      <c r="BB408" s="450"/>
      <c r="BC408" s="450"/>
      <c r="BD408" s="450"/>
      <c r="BE408" s="450"/>
      <c r="BF408" s="450"/>
      <c r="BG408" s="450"/>
      <c r="BH408" s="450"/>
      <c r="BI408" s="450"/>
      <c r="BJ408" s="450"/>
      <c r="BK408" s="450"/>
      <c r="BL408" s="450"/>
      <c r="BM408" s="450"/>
      <c r="BN408" s="450"/>
      <c r="BO408" s="450"/>
      <c r="BP408" s="451"/>
      <c r="BQ408" s="580">
        <v>1748.7</v>
      </c>
      <c r="BR408" s="581"/>
      <c r="BS408" s="581"/>
      <c r="BT408" s="581"/>
      <c r="BU408" s="581"/>
      <c r="BV408" s="581"/>
      <c r="BW408" s="581"/>
      <c r="BX408" s="581"/>
      <c r="BY408" s="581"/>
      <c r="BZ408" s="581"/>
      <c r="CA408" s="581"/>
      <c r="CB408" s="581"/>
      <c r="CC408" s="581"/>
      <c r="CD408" s="581"/>
      <c r="CE408" s="581"/>
      <c r="CF408" s="581"/>
      <c r="CG408" s="581"/>
      <c r="CH408" s="581"/>
      <c r="CI408" s="581"/>
      <c r="CJ408" s="582"/>
      <c r="CK408" s="580">
        <v>1748.7</v>
      </c>
      <c r="CL408" s="581"/>
      <c r="CM408" s="581"/>
      <c r="CN408" s="581"/>
      <c r="CO408" s="581"/>
      <c r="CP408" s="581"/>
      <c r="CQ408" s="581"/>
      <c r="CR408" s="581"/>
      <c r="CS408" s="581"/>
      <c r="CT408" s="581"/>
      <c r="CU408" s="581"/>
      <c r="CV408" s="581"/>
      <c r="CW408" s="581"/>
      <c r="CX408" s="581"/>
      <c r="CY408" s="581"/>
      <c r="CZ408" s="581"/>
      <c r="DA408" s="581"/>
      <c r="DB408" s="581"/>
      <c r="DC408" s="581"/>
      <c r="DD408" s="582"/>
    </row>
    <row r="409" spans="1:108" ht="29.45" customHeight="1">
      <c r="A409" s="61" t="s">
        <v>64</v>
      </c>
      <c r="B409" s="449" t="s">
        <v>82</v>
      </c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450"/>
      <c r="U409" s="450"/>
      <c r="V409" s="450"/>
      <c r="W409" s="450"/>
      <c r="X409" s="450"/>
      <c r="Y409" s="450"/>
      <c r="Z409" s="450"/>
      <c r="AA409" s="450"/>
      <c r="AB409" s="450"/>
      <c r="AC409" s="450"/>
      <c r="AD409" s="450"/>
      <c r="AE409" s="450"/>
      <c r="AF409" s="450"/>
      <c r="AG409" s="450"/>
      <c r="AH409" s="450"/>
      <c r="AI409" s="450"/>
      <c r="AJ409" s="450"/>
      <c r="AK409" s="450"/>
      <c r="AL409" s="450"/>
      <c r="AM409" s="450"/>
      <c r="AN409" s="450"/>
      <c r="AO409" s="450"/>
      <c r="AP409" s="450"/>
      <c r="AQ409" s="450"/>
      <c r="AR409" s="450"/>
      <c r="AS409" s="450"/>
      <c r="AT409" s="450"/>
      <c r="AU409" s="450"/>
      <c r="AV409" s="450"/>
      <c r="AW409" s="450"/>
      <c r="AX409" s="450"/>
      <c r="AY409" s="450"/>
      <c r="AZ409" s="450"/>
      <c r="BA409" s="450"/>
      <c r="BB409" s="450"/>
      <c r="BC409" s="450"/>
      <c r="BD409" s="450"/>
      <c r="BE409" s="450"/>
      <c r="BF409" s="450"/>
      <c r="BG409" s="450"/>
      <c r="BH409" s="450"/>
      <c r="BI409" s="450"/>
      <c r="BJ409" s="450"/>
      <c r="BK409" s="450"/>
      <c r="BL409" s="450"/>
      <c r="BM409" s="450"/>
      <c r="BN409" s="450"/>
      <c r="BO409" s="450"/>
      <c r="BP409" s="451"/>
      <c r="BQ409" s="580">
        <v>0</v>
      </c>
      <c r="BR409" s="581"/>
      <c r="BS409" s="581"/>
      <c r="BT409" s="581"/>
      <c r="BU409" s="581"/>
      <c r="BV409" s="581"/>
      <c r="BW409" s="581"/>
      <c r="BX409" s="581"/>
      <c r="BY409" s="581"/>
      <c r="BZ409" s="581"/>
      <c r="CA409" s="581"/>
      <c r="CB409" s="581"/>
      <c r="CC409" s="581"/>
      <c r="CD409" s="581"/>
      <c r="CE409" s="581"/>
      <c r="CF409" s="581"/>
      <c r="CG409" s="581"/>
      <c r="CH409" s="581"/>
      <c r="CI409" s="581"/>
      <c r="CJ409" s="582"/>
      <c r="CK409" s="580">
        <v>0</v>
      </c>
      <c r="CL409" s="581"/>
      <c r="CM409" s="581"/>
      <c r="CN409" s="581"/>
      <c r="CO409" s="581"/>
      <c r="CP409" s="581"/>
      <c r="CQ409" s="581"/>
      <c r="CR409" s="581"/>
      <c r="CS409" s="581"/>
      <c r="CT409" s="581"/>
      <c r="CU409" s="581"/>
      <c r="CV409" s="581"/>
      <c r="CW409" s="581"/>
      <c r="CX409" s="581"/>
      <c r="CY409" s="581"/>
      <c r="CZ409" s="581"/>
      <c r="DA409" s="581"/>
      <c r="DB409" s="581"/>
      <c r="DC409" s="581"/>
      <c r="DD409" s="582"/>
    </row>
    <row r="410" spans="1:108" ht="29.45" customHeight="1">
      <c r="A410" s="61" t="s">
        <v>65</v>
      </c>
      <c r="B410" s="449" t="s">
        <v>83</v>
      </c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450"/>
      <c r="U410" s="450"/>
      <c r="V410" s="450"/>
      <c r="W410" s="450"/>
      <c r="X410" s="450"/>
      <c r="Y410" s="450"/>
      <c r="Z410" s="450"/>
      <c r="AA410" s="450"/>
      <c r="AB410" s="450"/>
      <c r="AC410" s="450"/>
      <c r="AD410" s="450"/>
      <c r="AE410" s="450"/>
      <c r="AF410" s="450"/>
      <c r="AG410" s="450"/>
      <c r="AH410" s="450"/>
      <c r="AI410" s="450"/>
      <c r="AJ410" s="450"/>
      <c r="AK410" s="450"/>
      <c r="AL410" s="450"/>
      <c r="AM410" s="450"/>
      <c r="AN410" s="450"/>
      <c r="AO410" s="450"/>
      <c r="AP410" s="450"/>
      <c r="AQ410" s="450"/>
      <c r="AR410" s="450"/>
      <c r="AS410" s="450"/>
      <c r="AT410" s="450"/>
      <c r="AU410" s="450"/>
      <c r="AV410" s="450"/>
      <c r="AW410" s="450"/>
      <c r="AX410" s="450"/>
      <c r="AY410" s="450"/>
      <c r="AZ410" s="450"/>
      <c r="BA410" s="450"/>
      <c r="BB410" s="450"/>
      <c r="BC410" s="450"/>
      <c r="BD410" s="450"/>
      <c r="BE410" s="450"/>
      <c r="BF410" s="450"/>
      <c r="BG410" s="450"/>
      <c r="BH410" s="450"/>
      <c r="BI410" s="450"/>
      <c r="BJ410" s="450"/>
      <c r="BK410" s="450"/>
      <c r="BL410" s="450"/>
      <c r="BM410" s="450"/>
      <c r="BN410" s="450"/>
      <c r="BO410" s="450"/>
      <c r="BP410" s="451"/>
      <c r="BQ410" s="580">
        <v>211.9</v>
      </c>
      <c r="BR410" s="581"/>
      <c r="BS410" s="581"/>
      <c r="BT410" s="581"/>
      <c r="BU410" s="581"/>
      <c r="BV410" s="581"/>
      <c r="BW410" s="581"/>
      <c r="BX410" s="581"/>
      <c r="BY410" s="581"/>
      <c r="BZ410" s="581"/>
      <c r="CA410" s="581"/>
      <c r="CB410" s="581"/>
      <c r="CC410" s="581"/>
      <c r="CD410" s="581"/>
      <c r="CE410" s="581"/>
      <c r="CF410" s="581"/>
      <c r="CG410" s="581"/>
      <c r="CH410" s="581"/>
      <c r="CI410" s="581"/>
      <c r="CJ410" s="582"/>
      <c r="CK410" s="580">
        <v>211.9</v>
      </c>
      <c r="CL410" s="581"/>
      <c r="CM410" s="581"/>
      <c r="CN410" s="581"/>
      <c r="CO410" s="581"/>
      <c r="CP410" s="581"/>
      <c r="CQ410" s="581"/>
      <c r="CR410" s="581"/>
      <c r="CS410" s="581"/>
      <c r="CT410" s="581"/>
      <c r="CU410" s="581"/>
      <c r="CV410" s="581"/>
      <c r="CW410" s="581"/>
      <c r="CX410" s="581"/>
      <c r="CY410" s="581"/>
      <c r="CZ410" s="581"/>
      <c r="DA410" s="581"/>
      <c r="DB410" s="581"/>
      <c r="DC410" s="581"/>
      <c r="DD410" s="582"/>
    </row>
    <row r="411" spans="1:108" ht="29.45" customHeight="1">
      <c r="A411" s="61" t="s">
        <v>66</v>
      </c>
      <c r="B411" s="449" t="s">
        <v>711</v>
      </c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450"/>
      <c r="U411" s="450"/>
      <c r="V411" s="450"/>
      <c r="W411" s="450"/>
      <c r="X411" s="450"/>
      <c r="Y411" s="450"/>
      <c r="Z411" s="450"/>
      <c r="AA411" s="450"/>
      <c r="AB411" s="450"/>
      <c r="AC411" s="450"/>
      <c r="AD411" s="450"/>
      <c r="AE411" s="450"/>
      <c r="AF411" s="450"/>
      <c r="AG411" s="450"/>
      <c r="AH411" s="450"/>
      <c r="AI411" s="450"/>
      <c r="AJ411" s="450"/>
      <c r="AK411" s="450"/>
      <c r="AL411" s="450"/>
      <c r="AM411" s="450"/>
      <c r="AN411" s="450"/>
      <c r="AO411" s="450"/>
      <c r="AP411" s="450"/>
      <c r="AQ411" s="450"/>
      <c r="AR411" s="450"/>
      <c r="AS411" s="450"/>
      <c r="AT411" s="450"/>
      <c r="AU411" s="450"/>
      <c r="AV411" s="450"/>
      <c r="AW411" s="450"/>
      <c r="AX411" s="450"/>
      <c r="AY411" s="450"/>
      <c r="AZ411" s="450"/>
      <c r="BA411" s="450"/>
      <c r="BB411" s="450"/>
      <c r="BC411" s="450"/>
      <c r="BD411" s="450"/>
      <c r="BE411" s="450"/>
      <c r="BF411" s="450"/>
      <c r="BG411" s="450"/>
      <c r="BH411" s="450"/>
      <c r="BI411" s="450"/>
      <c r="BJ411" s="450"/>
      <c r="BK411" s="450"/>
      <c r="BL411" s="450"/>
      <c r="BM411" s="450"/>
      <c r="BN411" s="450"/>
      <c r="BO411" s="450"/>
      <c r="BP411" s="451"/>
      <c r="BQ411" s="562">
        <v>0</v>
      </c>
      <c r="BR411" s="563"/>
      <c r="BS411" s="563"/>
      <c r="BT411" s="563"/>
      <c r="BU411" s="563"/>
      <c r="BV411" s="563"/>
      <c r="BW411" s="563"/>
      <c r="BX411" s="563"/>
      <c r="BY411" s="563"/>
      <c r="BZ411" s="563"/>
      <c r="CA411" s="563"/>
      <c r="CB411" s="563"/>
      <c r="CC411" s="563"/>
      <c r="CD411" s="563"/>
      <c r="CE411" s="563"/>
      <c r="CF411" s="563"/>
      <c r="CG411" s="563"/>
      <c r="CH411" s="563"/>
      <c r="CI411" s="563"/>
      <c r="CJ411" s="564"/>
      <c r="CK411" s="562">
        <v>0</v>
      </c>
      <c r="CL411" s="563"/>
      <c r="CM411" s="563"/>
      <c r="CN411" s="563"/>
      <c r="CO411" s="563"/>
      <c r="CP411" s="563"/>
      <c r="CQ411" s="563"/>
      <c r="CR411" s="563"/>
      <c r="CS411" s="563"/>
      <c r="CT411" s="563"/>
      <c r="CU411" s="563"/>
      <c r="CV411" s="563"/>
      <c r="CW411" s="563"/>
      <c r="CX411" s="563"/>
      <c r="CY411" s="563"/>
      <c r="CZ411" s="563"/>
      <c r="DA411" s="563"/>
      <c r="DB411" s="563"/>
      <c r="DC411" s="563"/>
      <c r="DD411" s="564"/>
    </row>
    <row r="412" spans="1:108" ht="29.45" customHeight="1">
      <c r="A412" s="61" t="s">
        <v>67</v>
      </c>
      <c r="B412" s="449" t="s">
        <v>712</v>
      </c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450"/>
      <c r="U412" s="450"/>
      <c r="V412" s="450"/>
      <c r="W412" s="450"/>
      <c r="X412" s="450"/>
      <c r="Y412" s="450"/>
      <c r="Z412" s="450"/>
      <c r="AA412" s="450"/>
      <c r="AB412" s="450"/>
      <c r="AC412" s="450"/>
      <c r="AD412" s="450"/>
      <c r="AE412" s="450"/>
      <c r="AF412" s="450"/>
      <c r="AG412" s="450"/>
      <c r="AH412" s="450"/>
      <c r="AI412" s="450"/>
      <c r="AJ412" s="450"/>
      <c r="AK412" s="450"/>
      <c r="AL412" s="450"/>
      <c r="AM412" s="450"/>
      <c r="AN412" s="450"/>
      <c r="AO412" s="450"/>
      <c r="AP412" s="450"/>
      <c r="AQ412" s="450"/>
      <c r="AR412" s="450"/>
      <c r="AS412" s="450"/>
      <c r="AT412" s="450"/>
      <c r="AU412" s="450"/>
      <c r="AV412" s="450"/>
      <c r="AW412" s="450"/>
      <c r="AX412" s="450"/>
      <c r="AY412" s="450"/>
      <c r="AZ412" s="450"/>
      <c r="BA412" s="450"/>
      <c r="BB412" s="450"/>
      <c r="BC412" s="450"/>
      <c r="BD412" s="450"/>
      <c r="BE412" s="450"/>
      <c r="BF412" s="450"/>
      <c r="BG412" s="450"/>
      <c r="BH412" s="450"/>
      <c r="BI412" s="450"/>
      <c r="BJ412" s="450"/>
      <c r="BK412" s="450"/>
      <c r="BL412" s="450"/>
      <c r="BM412" s="450"/>
      <c r="BN412" s="450"/>
      <c r="BO412" s="450"/>
      <c r="BP412" s="451"/>
      <c r="BQ412" s="316">
        <v>1199.9</v>
      </c>
      <c r="BR412" s="317"/>
      <c r="BS412" s="317"/>
      <c r="BT412" s="317"/>
      <c r="BU412" s="317"/>
      <c r="BV412" s="317"/>
      <c r="BW412" s="317"/>
      <c r="BX412" s="317"/>
      <c r="BY412" s="317"/>
      <c r="BZ412" s="317"/>
      <c r="CA412" s="317"/>
      <c r="CB412" s="317"/>
      <c r="CC412" s="317"/>
      <c r="CD412" s="317"/>
      <c r="CE412" s="317"/>
      <c r="CF412" s="317"/>
      <c r="CG412" s="317"/>
      <c r="CH412" s="317"/>
      <c r="CI412" s="317"/>
      <c r="CJ412" s="318"/>
      <c r="CK412" s="316">
        <v>1199.9</v>
      </c>
      <c r="CL412" s="317"/>
      <c r="CM412" s="317"/>
      <c r="CN412" s="317"/>
      <c r="CO412" s="317"/>
      <c r="CP412" s="317"/>
      <c r="CQ412" s="317"/>
      <c r="CR412" s="317"/>
      <c r="CS412" s="317"/>
      <c r="CT412" s="317"/>
      <c r="CU412" s="317"/>
      <c r="CV412" s="317"/>
      <c r="CW412" s="317"/>
      <c r="CX412" s="317"/>
      <c r="CY412" s="317"/>
      <c r="CZ412" s="317"/>
      <c r="DA412" s="317"/>
      <c r="DB412" s="317"/>
      <c r="DC412" s="317"/>
      <c r="DD412" s="318"/>
    </row>
    <row r="413" spans="1:108" ht="29.45" customHeight="1">
      <c r="A413" s="61" t="s">
        <v>68</v>
      </c>
      <c r="B413" s="449" t="s">
        <v>218</v>
      </c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450"/>
      <c r="U413" s="450"/>
      <c r="V413" s="450"/>
      <c r="W413" s="450"/>
      <c r="X413" s="450"/>
      <c r="Y413" s="450"/>
      <c r="Z413" s="450"/>
      <c r="AA413" s="450"/>
      <c r="AB413" s="450"/>
      <c r="AC413" s="450"/>
      <c r="AD413" s="450"/>
      <c r="AE413" s="450"/>
      <c r="AF413" s="450"/>
      <c r="AG413" s="450"/>
      <c r="AH413" s="450"/>
      <c r="AI413" s="450"/>
      <c r="AJ413" s="450"/>
      <c r="AK413" s="450"/>
      <c r="AL413" s="450"/>
      <c r="AM413" s="450"/>
      <c r="AN413" s="450"/>
      <c r="AO413" s="450"/>
      <c r="AP413" s="450"/>
      <c r="AQ413" s="450"/>
      <c r="AR413" s="450"/>
      <c r="AS413" s="450"/>
      <c r="AT413" s="450"/>
      <c r="AU413" s="450"/>
      <c r="AV413" s="450"/>
      <c r="AW413" s="450"/>
      <c r="AX413" s="450"/>
      <c r="AY413" s="450"/>
      <c r="AZ413" s="450"/>
      <c r="BA413" s="450"/>
      <c r="BB413" s="450"/>
      <c r="BC413" s="450"/>
      <c r="BD413" s="450"/>
      <c r="BE413" s="450"/>
      <c r="BF413" s="450"/>
      <c r="BG413" s="450"/>
      <c r="BH413" s="450"/>
      <c r="BI413" s="450"/>
      <c r="BJ413" s="450"/>
      <c r="BK413" s="450"/>
      <c r="BL413" s="450"/>
      <c r="BM413" s="450"/>
      <c r="BN413" s="450"/>
      <c r="BO413" s="450"/>
      <c r="BP413" s="451"/>
      <c r="BQ413" s="316">
        <v>9</v>
      </c>
      <c r="BR413" s="317"/>
      <c r="BS413" s="317"/>
      <c r="BT413" s="317"/>
      <c r="BU413" s="317"/>
      <c r="BV413" s="317"/>
      <c r="BW413" s="317"/>
      <c r="BX413" s="317"/>
      <c r="BY413" s="317"/>
      <c r="BZ413" s="317"/>
      <c r="CA413" s="317"/>
      <c r="CB413" s="317"/>
      <c r="CC413" s="317"/>
      <c r="CD413" s="317"/>
      <c r="CE413" s="317"/>
      <c r="CF413" s="317"/>
      <c r="CG413" s="317"/>
      <c r="CH413" s="317"/>
      <c r="CI413" s="317"/>
      <c r="CJ413" s="318"/>
      <c r="CK413" s="316">
        <v>9</v>
      </c>
      <c r="CL413" s="317"/>
      <c r="CM413" s="317"/>
      <c r="CN413" s="317"/>
      <c r="CO413" s="317"/>
      <c r="CP413" s="317"/>
      <c r="CQ413" s="317"/>
      <c r="CR413" s="317"/>
      <c r="CS413" s="317"/>
      <c r="CT413" s="317"/>
      <c r="CU413" s="317"/>
      <c r="CV413" s="317"/>
      <c r="CW413" s="317"/>
      <c r="CX413" s="317"/>
      <c r="CY413" s="317"/>
      <c r="CZ413" s="317"/>
      <c r="DA413" s="317"/>
      <c r="DB413" s="317"/>
      <c r="DC413" s="317"/>
      <c r="DD413" s="318"/>
    </row>
    <row r="414" spans="1:108" ht="43.9" customHeight="1">
      <c r="A414" s="61" t="s">
        <v>69</v>
      </c>
      <c r="B414" s="449" t="s">
        <v>219</v>
      </c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450"/>
      <c r="U414" s="450"/>
      <c r="V414" s="450"/>
      <c r="W414" s="450"/>
      <c r="X414" s="450"/>
      <c r="Y414" s="450"/>
      <c r="Z414" s="450"/>
      <c r="AA414" s="450"/>
      <c r="AB414" s="450"/>
      <c r="AC414" s="450"/>
      <c r="AD414" s="450"/>
      <c r="AE414" s="450"/>
      <c r="AF414" s="450"/>
      <c r="AG414" s="450"/>
      <c r="AH414" s="450"/>
      <c r="AI414" s="450"/>
      <c r="AJ414" s="450"/>
      <c r="AK414" s="450"/>
      <c r="AL414" s="450"/>
      <c r="AM414" s="450"/>
      <c r="AN414" s="450"/>
      <c r="AO414" s="450"/>
      <c r="AP414" s="450"/>
      <c r="AQ414" s="450"/>
      <c r="AR414" s="450"/>
      <c r="AS414" s="450"/>
      <c r="AT414" s="450"/>
      <c r="AU414" s="450"/>
      <c r="AV414" s="450"/>
      <c r="AW414" s="450"/>
      <c r="AX414" s="450"/>
      <c r="AY414" s="450"/>
      <c r="AZ414" s="450"/>
      <c r="BA414" s="450"/>
      <c r="BB414" s="450"/>
      <c r="BC414" s="450"/>
      <c r="BD414" s="450"/>
      <c r="BE414" s="450"/>
      <c r="BF414" s="450"/>
      <c r="BG414" s="450"/>
      <c r="BH414" s="450"/>
      <c r="BI414" s="450"/>
      <c r="BJ414" s="450"/>
      <c r="BK414" s="450"/>
      <c r="BL414" s="450"/>
      <c r="BM414" s="450"/>
      <c r="BN414" s="450"/>
      <c r="BO414" s="450"/>
      <c r="BP414" s="451"/>
      <c r="BQ414" s="559">
        <v>0</v>
      </c>
      <c r="BR414" s="560"/>
      <c r="BS414" s="560"/>
      <c r="BT414" s="560"/>
      <c r="BU414" s="560"/>
      <c r="BV414" s="560"/>
      <c r="BW414" s="560"/>
      <c r="BX414" s="560"/>
      <c r="BY414" s="560"/>
      <c r="BZ414" s="560"/>
      <c r="CA414" s="560"/>
      <c r="CB414" s="560"/>
      <c r="CC414" s="560"/>
      <c r="CD414" s="560"/>
      <c r="CE414" s="560"/>
      <c r="CF414" s="560"/>
      <c r="CG414" s="560"/>
      <c r="CH414" s="560"/>
      <c r="CI414" s="560"/>
      <c r="CJ414" s="561"/>
      <c r="CK414" s="559">
        <v>0</v>
      </c>
      <c r="CL414" s="560"/>
      <c r="CM414" s="560"/>
      <c r="CN414" s="560"/>
      <c r="CO414" s="560"/>
      <c r="CP414" s="560"/>
      <c r="CQ414" s="560"/>
      <c r="CR414" s="560"/>
      <c r="CS414" s="560"/>
      <c r="CT414" s="560"/>
      <c r="CU414" s="560"/>
      <c r="CV414" s="560"/>
      <c r="CW414" s="560"/>
      <c r="CX414" s="560"/>
      <c r="CY414" s="560"/>
      <c r="CZ414" s="560"/>
      <c r="DA414" s="560"/>
      <c r="DB414" s="560"/>
      <c r="DC414" s="560"/>
      <c r="DD414" s="561"/>
    </row>
    <row r="415" spans="1:108" ht="43.9" customHeight="1">
      <c r="A415" s="61" t="s">
        <v>70</v>
      </c>
      <c r="B415" s="449" t="s">
        <v>220</v>
      </c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450"/>
      <c r="U415" s="450"/>
      <c r="V415" s="450"/>
      <c r="W415" s="450"/>
      <c r="X415" s="450"/>
      <c r="Y415" s="450"/>
      <c r="Z415" s="450"/>
      <c r="AA415" s="450"/>
      <c r="AB415" s="450"/>
      <c r="AC415" s="450"/>
      <c r="AD415" s="450"/>
      <c r="AE415" s="450"/>
      <c r="AF415" s="450"/>
      <c r="AG415" s="450"/>
      <c r="AH415" s="450"/>
      <c r="AI415" s="450"/>
      <c r="AJ415" s="450"/>
      <c r="AK415" s="450"/>
      <c r="AL415" s="450"/>
      <c r="AM415" s="450"/>
      <c r="AN415" s="450"/>
      <c r="AO415" s="450"/>
      <c r="AP415" s="450"/>
      <c r="AQ415" s="450"/>
      <c r="AR415" s="450"/>
      <c r="AS415" s="450"/>
      <c r="AT415" s="450"/>
      <c r="AU415" s="450"/>
      <c r="AV415" s="450"/>
      <c r="AW415" s="450"/>
      <c r="AX415" s="450"/>
      <c r="AY415" s="450"/>
      <c r="AZ415" s="450"/>
      <c r="BA415" s="450"/>
      <c r="BB415" s="450"/>
      <c r="BC415" s="450"/>
      <c r="BD415" s="450"/>
      <c r="BE415" s="450"/>
      <c r="BF415" s="450"/>
      <c r="BG415" s="450"/>
      <c r="BH415" s="450"/>
      <c r="BI415" s="450"/>
      <c r="BJ415" s="450"/>
      <c r="BK415" s="450"/>
      <c r="BL415" s="450"/>
      <c r="BM415" s="450"/>
      <c r="BN415" s="450"/>
      <c r="BO415" s="450"/>
      <c r="BP415" s="451"/>
      <c r="BQ415" s="559">
        <v>0</v>
      </c>
      <c r="BR415" s="560"/>
      <c r="BS415" s="560"/>
      <c r="BT415" s="560"/>
      <c r="BU415" s="560"/>
      <c r="BV415" s="560"/>
      <c r="BW415" s="560"/>
      <c r="BX415" s="560"/>
      <c r="BY415" s="560"/>
      <c r="BZ415" s="560"/>
      <c r="CA415" s="560"/>
      <c r="CB415" s="560"/>
      <c r="CC415" s="560"/>
      <c r="CD415" s="560"/>
      <c r="CE415" s="560"/>
      <c r="CF415" s="560"/>
      <c r="CG415" s="560"/>
      <c r="CH415" s="560"/>
      <c r="CI415" s="560"/>
      <c r="CJ415" s="561"/>
      <c r="CK415" s="559">
        <v>0</v>
      </c>
      <c r="CL415" s="560"/>
      <c r="CM415" s="560"/>
      <c r="CN415" s="560"/>
      <c r="CO415" s="560"/>
      <c r="CP415" s="560"/>
      <c r="CQ415" s="560"/>
      <c r="CR415" s="560"/>
      <c r="CS415" s="560"/>
      <c r="CT415" s="560"/>
      <c r="CU415" s="560"/>
      <c r="CV415" s="560"/>
      <c r="CW415" s="560"/>
      <c r="CX415" s="560"/>
      <c r="CY415" s="560"/>
      <c r="CZ415" s="560"/>
      <c r="DA415" s="560"/>
      <c r="DB415" s="560"/>
      <c r="DC415" s="560"/>
      <c r="DD415" s="561"/>
    </row>
    <row r="416" spans="1:108" ht="43.9" customHeight="1">
      <c r="A416" s="61" t="s">
        <v>127</v>
      </c>
      <c r="B416" s="449" t="s">
        <v>221</v>
      </c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450"/>
      <c r="U416" s="450"/>
      <c r="V416" s="450"/>
      <c r="W416" s="450"/>
      <c r="X416" s="450"/>
      <c r="Y416" s="450"/>
      <c r="Z416" s="450"/>
      <c r="AA416" s="450"/>
      <c r="AB416" s="450"/>
      <c r="AC416" s="450"/>
      <c r="AD416" s="450"/>
      <c r="AE416" s="450"/>
      <c r="AF416" s="450"/>
      <c r="AG416" s="450"/>
      <c r="AH416" s="450"/>
      <c r="AI416" s="450"/>
      <c r="AJ416" s="450"/>
      <c r="AK416" s="450"/>
      <c r="AL416" s="450"/>
      <c r="AM416" s="450"/>
      <c r="AN416" s="450"/>
      <c r="AO416" s="450"/>
      <c r="AP416" s="450"/>
      <c r="AQ416" s="450"/>
      <c r="AR416" s="450"/>
      <c r="AS416" s="450"/>
      <c r="AT416" s="450"/>
      <c r="AU416" s="450"/>
      <c r="AV416" s="450"/>
      <c r="AW416" s="450"/>
      <c r="AX416" s="450"/>
      <c r="AY416" s="450"/>
      <c r="AZ416" s="450"/>
      <c r="BA416" s="450"/>
      <c r="BB416" s="450"/>
      <c r="BC416" s="450"/>
      <c r="BD416" s="450"/>
      <c r="BE416" s="450"/>
      <c r="BF416" s="450"/>
      <c r="BG416" s="450"/>
      <c r="BH416" s="450"/>
      <c r="BI416" s="450"/>
      <c r="BJ416" s="450"/>
      <c r="BK416" s="450"/>
      <c r="BL416" s="450"/>
      <c r="BM416" s="450"/>
      <c r="BN416" s="450"/>
      <c r="BO416" s="450"/>
      <c r="BP416" s="451"/>
      <c r="BQ416" s="559">
        <v>0</v>
      </c>
      <c r="BR416" s="560"/>
      <c r="BS416" s="560"/>
      <c r="BT416" s="560"/>
      <c r="BU416" s="560"/>
      <c r="BV416" s="560"/>
      <c r="BW416" s="560"/>
      <c r="BX416" s="560"/>
      <c r="BY416" s="560"/>
      <c r="BZ416" s="560"/>
      <c r="CA416" s="560"/>
      <c r="CB416" s="560"/>
      <c r="CC416" s="560"/>
      <c r="CD416" s="560"/>
      <c r="CE416" s="560"/>
      <c r="CF416" s="560"/>
      <c r="CG416" s="560"/>
      <c r="CH416" s="560"/>
      <c r="CI416" s="560"/>
      <c r="CJ416" s="561"/>
      <c r="CK416" s="559">
        <v>0</v>
      </c>
      <c r="CL416" s="560"/>
      <c r="CM416" s="560"/>
      <c r="CN416" s="560"/>
      <c r="CO416" s="560"/>
      <c r="CP416" s="560"/>
      <c r="CQ416" s="560"/>
      <c r="CR416" s="560"/>
      <c r="CS416" s="560"/>
      <c r="CT416" s="560"/>
      <c r="CU416" s="560"/>
      <c r="CV416" s="560"/>
      <c r="CW416" s="560"/>
      <c r="CX416" s="560"/>
      <c r="CY416" s="560"/>
      <c r="CZ416" s="560"/>
      <c r="DA416" s="560"/>
      <c r="DB416" s="560"/>
      <c r="DC416" s="560"/>
      <c r="DD416" s="561"/>
    </row>
    <row r="418" spans="1:108" ht="12.75">
      <c r="A418" s="10"/>
      <c r="B418" s="10"/>
      <c r="C418" s="2" t="s">
        <v>222</v>
      </c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00"/>
      <c r="AL418" s="100"/>
      <c r="AM418" s="123"/>
      <c r="AN418" s="123"/>
      <c r="AO418" s="123"/>
      <c r="AP418" s="123"/>
      <c r="AQ418" s="140"/>
      <c r="AR418" s="140"/>
      <c r="AS418" s="140"/>
      <c r="AT418" s="140"/>
      <c r="AU418" s="140"/>
      <c r="AV418" s="123"/>
      <c r="AW418" s="123"/>
      <c r="AX418" s="123"/>
      <c r="AY418" s="123"/>
      <c r="AZ418" s="123"/>
      <c r="BA418" s="515"/>
      <c r="BB418" s="515"/>
      <c r="BC418" s="515"/>
      <c r="BD418" s="515"/>
      <c r="BE418" s="515"/>
      <c r="BF418" s="515"/>
      <c r="BG418" s="515"/>
      <c r="BH418" s="515"/>
      <c r="BI418" s="515"/>
      <c r="BJ418" s="141"/>
      <c r="BK418" s="141"/>
      <c r="BL418" s="141"/>
      <c r="BM418" s="139"/>
      <c r="BN418" s="139"/>
      <c r="BO418" s="139"/>
      <c r="BP418" s="139"/>
      <c r="BQ418" s="139"/>
      <c r="BR418" s="139"/>
      <c r="BS418" s="139"/>
      <c r="BT418" s="516" t="s">
        <v>604</v>
      </c>
      <c r="BU418" s="516"/>
      <c r="BV418" s="516"/>
      <c r="BW418" s="516"/>
      <c r="BX418" s="516"/>
      <c r="BY418" s="516"/>
      <c r="BZ418" s="516"/>
      <c r="CA418" s="516"/>
      <c r="CB418" s="516"/>
      <c r="CC418" s="516"/>
      <c r="CD418" s="516"/>
      <c r="CE418" s="516"/>
      <c r="CF418" s="516"/>
      <c r="CG418" s="516"/>
      <c r="CH418" s="516"/>
      <c r="CI418" s="516"/>
      <c r="CJ418" s="516"/>
      <c r="CK418" s="516"/>
      <c r="CL418" s="516"/>
      <c r="CM418" s="516"/>
      <c r="CN418" s="516"/>
      <c r="CO418" s="516"/>
      <c r="CP418" s="516"/>
      <c r="CQ418" s="516"/>
      <c r="CR418" s="516"/>
      <c r="CS418" s="516"/>
      <c r="CT418" s="516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</row>
    <row r="419" spans="1:108" ht="12.75">
      <c r="A419" s="10"/>
      <c r="B419" s="10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514" t="s">
        <v>98</v>
      </c>
      <c r="AN419" s="514"/>
      <c r="AO419" s="514"/>
      <c r="AP419" s="514"/>
      <c r="AQ419" s="514"/>
      <c r="AR419" s="514"/>
      <c r="AS419" s="514"/>
      <c r="AT419" s="514"/>
      <c r="AU419" s="514"/>
      <c r="AV419" s="514"/>
      <c r="AW419" s="514"/>
      <c r="AX419" s="514"/>
      <c r="AY419" s="514"/>
      <c r="AZ419" s="514"/>
      <c r="BA419" s="514"/>
      <c r="BB419" s="514"/>
      <c r="BC419" s="514"/>
      <c r="BD419" s="514"/>
      <c r="BE419" s="514"/>
      <c r="BF419" s="514"/>
      <c r="BG419" s="514"/>
      <c r="BH419" s="514"/>
      <c r="BI419" s="514"/>
      <c r="BJ419" s="514"/>
      <c r="BK419" s="514"/>
      <c r="BL419" s="514"/>
      <c r="BM419" s="60"/>
      <c r="BN419" s="60"/>
      <c r="BO419" s="60"/>
      <c r="BP419" s="60"/>
      <c r="BQ419" s="60"/>
      <c r="BR419" s="60"/>
      <c r="BS419" s="60"/>
      <c r="BT419" s="514" t="s">
        <v>99</v>
      </c>
      <c r="BU419" s="514"/>
      <c r="BV419" s="514"/>
      <c r="BW419" s="514"/>
      <c r="BX419" s="514"/>
      <c r="BY419" s="514"/>
      <c r="BZ419" s="514"/>
      <c r="CA419" s="514"/>
      <c r="CB419" s="514"/>
      <c r="CC419" s="514"/>
      <c r="CD419" s="514"/>
      <c r="CE419" s="514"/>
      <c r="CF419" s="514"/>
      <c r="CG419" s="514"/>
      <c r="CH419" s="514"/>
      <c r="CI419" s="514"/>
      <c r="CJ419" s="514"/>
      <c r="CK419" s="514"/>
      <c r="CL419" s="514"/>
      <c r="CM419" s="514"/>
      <c r="CN419" s="514"/>
      <c r="CO419" s="514"/>
      <c r="CP419" s="514"/>
      <c r="CQ419" s="514"/>
      <c r="CR419" s="514"/>
      <c r="CS419" s="514"/>
      <c r="CT419" s="514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</row>
    <row r="420" ht="12.75" hidden="1"/>
    <row r="421" spans="1:108" ht="12.75">
      <c r="A421" s="10"/>
      <c r="B421" s="10"/>
      <c r="C421" s="2" t="s">
        <v>97</v>
      </c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00"/>
      <c r="AL421" s="100"/>
      <c r="AM421" s="123"/>
      <c r="AN421" s="123"/>
      <c r="AO421" s="123"/>
      <c r="AP421" s="123"/>
      <c r="AQ421" s="140"/>
      <c r="AR421" s="140"/>
      <c r="AS421" s="140"/>
      <c r="AT421" s="140"/>
      <c r="AU421" s="140"/>
      <c r="AV421" s="123"/>
      <c r="AW421" s="123"/>
      <c r="AX421" s="123"/>
      <c r="AY421" s="123"/>
      <c r="AZ421" s="123"/>
      <c r="BA421" s="515"/>
      <c r="BB421" s="515"/>
      <c r="BC421" s="515"/>
      <c r="BD421" s="515"/>
      <c r="BE421" s="515"/>
      <c r="BF421" s="515"/>
      <c r="BG421" s="515"/>
      <c r="BH421" s="515"/>
      <c r="BI421" s="515"/>
      <c r="BJ421" s="141"/>
      <c r="BK421" s="141"/>
      <c r="BL421" s="141"/>
      <c r="BM421" s="139"/>
      <c r="BN421" s="139"/>
      <c r="BO421" s="139"/>
      <c r="BP421" s="139"/>
      <c r="BQ421" s="139"/>
      <c r="BR421" s="139"/>
      <c r="BS421" s="139"/>
      <c r="BT421" s="516" t="s">
        <v>605</v>
      </c>
      <c r="BU421" s="516"/>
      <c r="BV421" s="516"/>
      <c r="BW421" s="516"/>
      <c r="BX421" s="516"/>
      <c r="BY421" s="516"/>
      <c r="BZ421" s="516"/>
      <c r="CA421" s="516"/>
      <c r="CB421" s="516"/>
      <c r="CC421" s="516"/>
      <c r="CD421" s="516"/>
      <c r="CE421" s="516"/>
      <c r="CF421" s="516"/>
      <c r="CG421" s="516"/>
      <c r="CH421" s="516"/>
      <c r="CI421" s="516"/>
      <c r="CJ421" s="516"/>
      <c r="CK421" s="516"/>
      <c r="CL421" s="516"/>
      <c r="CM421" s="516"/>
      <c r="CN421" s="516"/>
      <c r="CO421" s="516"/>
      <c r="CP421" s="516"/>
      <c r="CQ421" s="516"/>
      <c r="CR421" s="516"/>
      <c r="CS421" s="516"/>
      <c r="CT421" s="516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</row>
    <row r="422" spans="1:108" ht="12.75">
      <c r="A422" s="10"/>
      <c r="B422" s="10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514" t="s">
        <v>98</v>
      </c>
      <c r="AN422" s="514"/>
      <c r="AO422" s="514"/>
      <c r="AP422" s="514"/>
      <c r="AQ422" s="514"/>
      <c r="AR422" s="514"/>
      <c r="AS422" s="514"/>
      <c r="AT422" s="514"/>
      <c r="AU422" s="514"/>
      <c r="AV422" s="514"/>
      <c r="AW422" s="514"/>
      <c r="AX422" s="514"/>
      <c r="AY422" s="514"/>
      <c r="AZ422" s="514"/>
      <c r="BA422" s="514"/>
      <c r="BB422" s="514"/>
      <c r="BC422" s="514"/>
      <c r="BD422" s="514"/>
      <c r="BE422" s="514"/>
      <c r="BF422" s="514"/>
      <c r="BG422" s="514"/>
      <c r="BH422" s="514"/>
      <c r="BI422" s="514"/>
      <c r="BJ422" s="514"/>
      <c r="BK422" s="514"/>
      <c r="BL422" s="514"/>
      <c r="BM422" s="60"/>
      <c r="BN422" s="60"/>
      <c r="BO422" s="60"/>
      <c r="BP422" s="60"/>
      <c r="BQ422" s="60"/>
      <c r="BR422" s="60"/>
      <c r="BS422" s="60"/>
      <c r="BT422" s="514" t="s">
        <v>99</v>
      </c>
      <c r="BU422" s="514"/>
      <c r="BV422" s="514"/>
      <c r="BW422" s="514"/>
      <c r="BX422" s="514"/>
      <c r="BY422" s="514"/>
      <c r="BZ422" s="514"/>
      <c r="CA422" s="514"/>
      <c r="CB422" s="514"/>
      <c r="CC422" s="514"/>
      <c r="CD422" s="514"/>
      <c r="CE422" s="514"/>
      <c r="CF422" s="514"/>
      <c r="CG422" s="514"/>
      <c r="CH422" s="514"/>
      <c r="CI422" s="514"/>
      <c r="CJ422" s="514"/>
      <c r="CK422" s="514"/>
      <c r="CL422" s="514"/>
      <c r="CM422" s="514"/>
      <c r="CN422" s="514"/>
      <c r="CO422" s="514"/>
      <c r="CP422" s="514"/>
      <c r="CQ422" s="514"/>
      <c r="CR422" s="514"/>
      <c r="CS422" s="514"/>
      <c r="CT422" s="514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</row>
    <row r="423" spans="1:108" ht="12.75" hidden="1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</row>
    <row r="424" spans="1:108" ht="12.75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23"/>
      <c r="AN424" s="123"/>
      <c r="AO424" s="123"/>
      <c r="AP424" s="123"/>
      <c r="AQ424" s="140"/>
      <c r="AR424" s="140"/>
      <c r="AS424" s="140"/>
      <c r="AT424" s="140"/>
      <c r="AU424" s="140"/>
      <c r="AV424" s="123"/>
      <c r="AW424" s="123"/>
      <c r="AX424" s="123"/>
      <c r="AY424" s="123"/>
      <c r="AZ424" s="123"/>
      <c r="BA424" s="515"/>
      <c r="BB424" s="515"/>
      <c r="BC424" s="515"/>
      <c r="BD424" s="515"/>
      <c r="BE424" s="515"/>
      <c r="BF424" s="515"/>
      <c r="BG424" s="515"/>
      <c r="BH424" s="515"/>
      <c r="BI424" s="515"/>
      <c r="BJ424" s="141"/>
      <c r="BK424" s="141"/>
      <c r="BL424" s="141"/>
      <c r="BM424" s="139"/>
      <c r="BN424" s="139"/>
      <c r="BO424" s="139"/>
      <c r="BP424" s="139"/>
      <c r="BQ424" s="139"/>
      <c r="BR424" s="139"/>
      <c r="BS424" s="139"/>
      <c r="BT424" s="516" t="s">
        <v>606</v>
      </c>
      <c r="BU424" s="516"/>
      <c r="BV424" s="516"/>
      <c r="BW424" s="516"/>
      <c r="BX424" s="516"/>
      <c r="BY424" s="516"/>
      <c r="BZ424" s="516"/>
      <c r="CA424" s="516"/>
      <c r="CB424" s="516"/>
      <c r="CC424" s="516"/>
      <c r="CD424" s="516"/>
      <c r="CE424" s="516"/>
      <c r="CF424" s="516"/>
      <c r="CG424" s="516"/>
      <c r="CH424" s="516"/>
      <c r="CI424" s="516"/>
      <c r="CJ424" s="516"/>
      <c r="CK424" s="516"/>
      <c r="CL424" s="516"/>
      <c r="CM424" s="516"/>
      <c r="CN424" s="516"/>
      <c r="CO424" s="516"/>
      <c r="CP424" s="516"/>
      <c r="CQ424" s="516"/>
      <c r="CR424" s="516"/>
      <c r="CS424" s="516"/>
      <c r="CT424" s="516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</row>
    <row r="425" spans="1:108" ht="12.7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514" t="s">
        <v>98</v>
      </c>
      <c r="AN425" s="514"/>
      <c r="AO425" s="514"/>
      <c r="AP425" s="514"/>
      <c r="AQ425" s="514"/>
      <c r="AR425" s="514"/>
      <c r="AS425" s="514"/>
      <c r="AT425" s="514"/>
      <c r="AU425" s="514"/>
      <c r="AV425" s="514"/>
      <c r="AW425" s="514"/>
      <c r="AX425" s="514"/>
      <c r="AY425" s="514"/>
      <c r="AZ425" s="514"/>
      <c r="BA425" s="514"/>
      <c r="BB425" s="514"/>
      <c r="BC425" s="514"/>
      <c r="BD425" s="514"/>
      <c r="BE425" s="514"/>
      <c r="BF425" s="514"/>
      <c r="BG425" s="514"/>
      <c r="BH425" s="514"/>
      <c r="BI425" s="514"/>
      <c r="BJ425" s="514"/>
      <c r="BK425" s="514"/>
      <c r="BL425" s="514"/>
      <c r="BM425" s="60"/>
      <c r="BN425" s="60"/>
      <c r="BO425" s="60"/>
      <c r="BP425" s="60"/>
      <c r="BQ425" s="60"/>
      <c r="BR425" s="60"/>
      <c r="BS425" s="60"/>
      <c r="BT425" s="514" t="s">
        <v>99</v>
      </c>
      <c r="BU425" s="514"/>
      <c r="BV425" s="514"/>
      <c r="BW425" s="514"/>
      <c r="BX425" s="514"/>
      <c r="BY425" s="514"/>
      <c r="BZ425" s="514"/>
      <c r="CA425" s="514"/>
      <c r="CB425" s="514"/>
      <c r="CC425" s="514"/>
      <c r="CD425" s="514"/>
      <c r="CE425" s="514"/>
      <c r="CF425" s="514"/>
      <c r="CG425" s="514"/>
      <c r="CH425" s="514"/>
      <c r="CI425" s="514"/>
      <c r="CJ425" s="514"/>
      <c r="CK425" s="514"/>
      <c r="CL425" s="514"/>
      <c r="CM425" s="514"/>
      <c r="CN425" s="514"/>
      <c r="CO425" s="514"/>
      <c r="CP425" s="514"/>
      <c r="CQ425" s="514"/>
      <c r="CR425" s="514"/>
      <c r="CS425" s="514"/>
      <c r="CT425" s="514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</row>
    <row r="426" spans="1:108" ht="12.75" hidden="1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</row>
    <row r="427" spans="39:98" ht="12.75">
      <c r="AM427" s="123"/>
      <c r="AN427" s="123"/>
      <c r="AO427" s="123"/>
      <c r="AP427" s="123"/>
      <c r="AQ427" s="140"/>
      <c r="AR427" s="140"/>
      <c r="AS427" s="140"/>
      <c r="AT427" s="140"/>
      <c r="AU427" s="140"/>
      <c r="AV427" s="123"/>
      <c r="AW427" s="123"/>
      <c r="AX427" s="123"/>
      <c r="AY427" s="123"/>
      <c r="AZ427" s="123"/>
      <c r="BA427" s="515"/>
      <c r="BB427" s="515"/>
      <c r="BC427" s="515"/>
      <c r="BD427" s="515"/>
      <c r="BE427" s="515"/>
      <c r="BF427" s="515"/>
      <c r="BG427" s="515"/>
      <c r="BH427" s="515"/>
      <c r="BI427" s="515"/>
      <c r="BJ427" s="141"/>
      <c r="BK427" s="141"/>
      <c r="BL427" s="141"/>
      <c r="BM427" s="139"/>
      <c r="BN427" s="139"/>
      <c r="BO427" s="139"/>
      <c r="BP427" s="139"/>
      <c r="BQ427" s="139"/>
      <c r="BR427" s="139"/>
      <c r="BS427" s="139"/>
      <c r="BT427" s="516" t="s">
        <v>772</v>
      </c>
      <c r="BU427" s="516"/>
      <c r="BV427" s="516"/>
      <c r="BW427" s="516"/>
      <c r="BX427" s="516"/>
      <c r="BY427" s="516"/>
      <c r="BZ427" s="516"/>
      <c r="CA427" s="516"/>
      <c r="CB427" s="516"/>
      <c r="CC427" s="516"/>
      <c r="CD427" s="516"/>
      <c r="CE427" s="516"/>
      <c r="CF427" s="516"/>
      <c r="CG427" s="516"/>
      <c r="CH427" s="516"/>
      <c r="CI427" s="516"/>
      <c r="CJ427" s="516"/>
      <c r="CK427" s="516"/>
      <c r="CL427" s="516"/>
      <c r="CM427" s="516"/>
      <c r="CN427" s="516"/>
      <c r="CO427" s="516"/>
      <c r="CP427" s="516"/>
      <c r="CQ427" s="516"/>
      <c r="CR427" s="516"/>
      <c r="CS427" s="516"/>
      <c r="CT427" s="516"/>
    </row>
    <row r="428" spans="39:98" ht="12.75">
      <c r="AM428" s="514" t="s">
        <v>98</v>
      </c>
      <c r="AN428" s="514"/>
      <c r="AO428" s="514"/>
      <c r="AP428" s="514"/>
      <c r="AQ428" s="514"/>
      <c r="AR428" s="514"/>
      <c r="AS428" s="514"/>
      <c r="AT428" s="514"/>
      <c r="AU428" s="514"/>
      <c r="AV428" s="514"/>
      <c r="AW428" s="514"/>
      <c r="AX428" s="514"/>
      <c r="AY428" s="514"/>
      <c r="AZ428" s="514"/>
      <c r="BA428" s="514"/>
      <c r="BB428" s="514"/>
      <c r="BC428" s="514"/>
      <c r="BD428" s="514"/>
      <c r="BE428" s="514"/>
      <c r="BF428" s="514"/>
      <c r="BG428" s="514"/>
      <c r="BH428" s="514"/>
      <c r="BI428" s="514"/>
      <c r="BJ428" s="514"/>
      <c r="BK428" s="514"/>
      <c r="BL428" s="514"/>
      <c r="BM428" s="60"/>
      <c r="BN428" s="60"/>
      <c r="BO428" s="60"/>
      <c r="BP428" s="60"/>
      <c r="BQ428" s="60"/>
      <c r="BR428" s="60"/>
      <c r="BS428" s="60"/>
      <c r="BT428" s="514" t="s">
        <v>99</v>
      </c>
      <c r="BU428" s="514"/>
      <c r="BV428" s="514"/>
      <c r="BW428" s="514"/>
      <c r="BX428" s="514"/>
      <c r="BY428" s="514"/>
      <c r="BZ428" s="514"/>
      <c r="CA428" s="514"/>
      <c r="CB428" s="514"/>
      <c r="CC428" s="514"/>
      <c r="CD428" s="514"/>
      <c r="CE428" s="514"/>
      <c r="CF428" s="514"/>
      <c r="CG428" s="514"/>
      <c r="CH428" s="514"/>
      <c r="CI428" s="514"/>
      <c r="CJ428" s="514"/>
      <c r="CK428" s="514"/>
      <c r="CL428" s="514"/>
      <c r="CM428" s="514"/>
      <c r="CN428" s="514"/>
      <c r="CO428" s="514"/>
      <c r="CP428" s="514"/>
      <c r="CQ428" s="514"/>
      <c r="CR428" s="514"/>
      <c r="CS428" s="514"/>
      <c r="CT428" s="514"/>
    </row>
    <row r="429" spans="39:98" ht="12.75" hidden="1"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</row>
    <row r="430" spans="39:98" ht="12.75">
      <c r="AM430" s="123"/>
      <c r="AN430" s="123"/>
      <c r="AO430" s="123"/>
      <c r="AP430" s="123"/>
      <c r="AQ430" s="140"/>
      <c r="AR430" s="140"/>
      <c r="AS430" s="140"/>
      <c r="AT430" s="140"/>
      <c r="AU430" s="140"/>
      <c r="AV430" s="123"/>
      <c r="AW430" s="123"/>
      <c r="AX430" s="123"/>
      <c r="AY430" s="123"/>
      <c r="AZ430" s="123"/>
      <c r="BA430" s="515"/>
      <c r="BB430" s="515"/>
      <c r="BC430" s="515"/>
      <c r="BD430" s="515"/>
      <c r="BE430" s="515"/>
      <c r="BF430" s="515"/>
      <c r="BG430" s="515"/>
      <c r="BH430" s="515"/>
      <c r="BI430" s="515"/>
      <c r="BJ430" s="141"/>
      <c r="BK430" s="141"/>
      <c r="BL430" s="141"/>
      <c r="BM430" s="139"/>
      <c r="BN430" s="139"/>
      <c r="BO430" s="139"/>
      <c r="BP430" s="139"/>
      <c r="BQ430" s="139"/>
      <c r="BR430" s="139"/>
      <c r="BS430" s="139"/>
      <c r="BT430" s="516" t="s">
        <v>607</v>
      </c>
      <c r="BU430" s="516"/>
      <c r="BV430" s="516"/>
      <c r="BW430" s="516"/>
      <c r="BX430" s="516"/>
      <c r="BY430" s="516"/>
      <c r="BZ430" s="516"/>
      <c r="CA430" s="516"/>
      <c r="CB430" s="516"/>
      <c r="CC430" s="516"/>
      <c r="CD430" s="516"/>
      <c r="CE430" s="516"/>
      <c r="CF430" s="516"/>
      <c r="CG430" s="516"/>
      <c r="CH430" s="516"/>
      <c r="CI430" s="516"/>
      <c r="CJ430" s="516"/>
      <c r="CK430" s="516"/>
      <c r="CL430" s="516"/>
      <c r="CM430" s="516"/>
      <c r="CN430" s="516"/>
      <c r="CO430" s="516"/>
      <c r="CP430" s="516"/>
      <c r="CQ430" s="516"/>
      <c r="CR430" s="516"/>
      <c r="CS430" s="516"/>
      <c r="CT430" s="516"/>
    </row>
    <row r="431" spans="39:98" ht="12.75">
      <c r="AM431" s="514" t="s">
        <v>98</v>
      </c>
      <c r="AN431" s="514"/>
      <c r="AO431" s="514"/>
      <c r="AP431" s="514"/>
      <c r="AQ431" s="514"/>
      <c r="AR431" s="514"/>
      <c r="AS431" s="514"/>
      <c r="AT431" s="514"/>
      <c r="AU431" s="514"/>
      <c r="AV431" s="514"/>
      <c r="AW431" s="514"/>
      <c r="AX431" s="514"/>
      <c r="AY431" s="514"/>
      <c r="AZ431" s="514"/>
      <c r="BA431" s="514"/>
      <c r="BB431" s="514"/>
      <c r="BC431" s="514"/>
      <c r="BD431" s="514"/>
      <c r="BE431" s="514"/>
      <c r="BF431" s="514"/>
      <c r="BG431" s="514"/>
      <c r="BH431" s="514"/>
      <c r="BI431" s="514"/>
      <c r="BJ431" s="514"/>
      <c r="BK431" s="514"/>
      <c r="BL431" s="514"/>
      <c r="BM431" s="60"/>
      <c r="BN431" s="60"/>
      <c r="BO431" s="60"/>
      <c r="BP431" s="60"/>
      <c r="BQ431" s="60"/>
      <c r="BR431" s="60"/>
      <c r="BS431" s="60"/>
      <c r="BT431" s="514" t="s">
        <v>99</v>
      </c>
      <c r="BU431" s="514"/>
      <c r="BV431" s="514"/>
      <c r="BW431" s="514"/>
      <c r="BX431" s="514"/>
      <c r="BY431" s="514"/>
      <c r="BZ431" s="514"/>
      <c r="CA431" s="514"/>
      <c r="CB431" s="514"/>
      <c r="CC431" s="514"/>
      <c r="CD431" s="514"/>
      <c r="CE431" s="514"/>
      <c r="CF431" s="514"/>
      <c r="CG431" s="514"/>
      <c r="CH431" s="514"/>
      <c r="CI431" s="514"/>
      <c r="CJ431" s="514"/>
      <c r="CK431" s="514"/>
      <c r="CL431" s="514"/>
      <c r="CM431" s="514"/>
      <c r="CN431" s="514"/>
      <c r="CO431" s="514"/>
      <c r="CP431" s="514"/>
      <c r="CQ431" s="514"/>
      <c r="CR431" s="514"/>
      <c r="CS431" s="514"/>
      <c r="CT431" s="514"/>
    </row>
    <row r="432" ht="12.75" hidden="1"/>
  </sheetData>
  <mergeCells count="1806">
    <mergeCell ref="B357:X357"/>
    <mergeCell ref="CS323:DD323"/>
    <mergeCell ref="Y376:AL376"/>
    <mergeCell ref="AM376:AV376"/>
    <mergeCell ref="B155:AZ155"/>
    <mergeCell ref="BA155:BT155"/>
    <mergeCell ref="B267:AZ267"/>
    <mergeCell ref="BA267:BT267"/>
    <mergeCell ref="BU267:CN267"/>
    <mergeCell ref="CS340:DD340"/>
    <mergeCell ref="B340:X340"/>
    <mergeCell ref="B381:X381"/>
    <mergeCell ref="Y381:AL381"/>
    <mergeCell ref="AM381:AV381"/>
    <mergeCell ref="AW381:BI381"/>
    <mergeCell ref="BJ381:BU381"/>
    <mergeCell ref="BV381:CE381"/>
    <mergeCell ref="CF381:CR381"/>
    <mergeCell ref="CS381:DD381"/>
    <mergeCell ref="CF320:CR320"/>
    <mergeCell ref="CS320:DD320"/>
    <mergeCell ref="B339:X339"/>
    <mergeCell ref="Y339:AL339"/>
    <mergeCell ref="AM339:AV339"/>
    <mergeCell ref="AW339:BI339"/>
    <mergeCell ref="BJ339:BU339"/>
    <mergeCell ref="BV339:CE339"/>
    <mergeCell ref="CF339:CR339"/>
    <mergeCell ref="CS339:DD339"/>
    <mergeCell ref="B370:DD370"/>
    <mergeCell ref="B371:X371"/>
    <mergeCell ref="BA270:BT270"/>
    <mergeCell ref="BU270:CN270"/>
    <mergeCell ref="B271:AZ271"/>
    <mergeCell ref="BA271:BT271"/>
    <mergeCell ref="BU271:CN271"/>
    <mergeCell ref="BA259:BT259"/>
    <mergeCell ref="BU259:CN259"/>
    <mergeCell ref="B260:AZ260"/>
    <mergeCell ref="BA260:BT260"/>
    <mergeCell ref="BU260:CN260"/>
    <mergeCell ref="B261:AZ261"/>
    <mergeCell ref="BA261:BT261"/>
    <mergeCell ref="BU261:CN261"/>
    <mergeCell ref="B262:AZ262"/>
    <mergeCell ref="BA262:BT262"/>
    <mergeCell ref="BU262:CN262"/>
    <mergeCell ref="B263:AZ263"/>
    <mergeCell ref="BA263:BT263"/>
    <mergeCell ref="BU263:CN263"/>
    <mergeCell ref="B264:AZ264"/>
    <mergeCell ref="BA265:BT265"/>
    <mergeCell ref="BU265:CN265"/>
    <mergeCell ref="B268:AZ268"/>
    <mergeCell ref="BA268:BT268"/>
    <mergeCell ref="BU268:CN268"/>
    <mergeCell ref="B269:AZ269"/>
    <mergeCell ref="BA269:BT269"/>
    <mergeCell ref="BU269:CN269"/>
    <mergeCell ref="B270:AZ270"/>
    <mergeCell ref="B258:AZ258"/>
    <mergeCell ref="BA258:BT258"/>
    <mergeCell ref="BU258:CN258"/>
    <mergeCell ref="BA67:BT67"/>
    <mergeCell ref="BA68:BT68"/>
    <mergeCell ref="B247:AZ247"/>
    <mergeCell ref="BA247:BT247"/>
    <mergeCell ref="BU247:CN247"/>
    <mergeCell ref="B248:AZ248"/>
    <mergeCell ref="BA248:BT248"/>
    <mergeCell ref="BU248:CN248"/>
    <mergeCell ref="B249:AZ249"/>
    <mergeCell ref="BA249:BT249"/>
    <mergeCell ref="BU249:CN249"/>
    <mergeCell ref="B250:AZ250"/>
    <mergeCell ref="BA250:BT250"/>
    <mergeCell ref="BU250:CN250"/>
    <mergeCell ref="B152:AZ152"/>
    <mergeCell ref="BA152:BT152"/>
    <mergeCell ref="BU152:CN152"/>
    <mergeCell ref="B135:AZ135"/>
    <mergeCell ref="BU135:CN135"/>
    <mergeCell ref="BA135:BT135"/>
    <mergeCell ref="BU56:CN56"/>
    <mergeCell ref="BU57:CN57"/>
    <mergeCell ref="BU58:CN58"/>
    <mergeCell ref="BU59:CN59"/>
    <mergeCell ref="BU60:CN60"/>
    <mergeCell ref="BU61:CN61"/>
    <mergeCell ref="BU62:CN62"/>
    <mergeCell ref="BU35:CN35"/>
    <mergeCell ref="BU36:CN36"/>
    <mergeCell ref="B255:AZ255"/>
    <mergeCell ref="BA255:BT255"/>
    <mergeCell ref="BU255:CN255"/>
    <mergeCell ref="B256:AZ256"/>
    <mergeCell ref="BA256:BT256"/>
    <mergeCell ref="BU256:CN256"/>
    <mergeCell ref="B257:AZ257"/>
    <mergeCell ref="BA257:BT257"/>
    <mergeCell ref="BU257:CN257"/>
    <mergeCell ref="CO59:DD59"/>
    <mergeCell ref="CO64:DD64"/>
    <mergeCell ref="CO63:DD63"/>
    <mergeCell ref="CO53:DD53"/>
    <mergeCell ref="CO61:DD61"/>
    <mergeCell ref="BA65:BT65"/>
    <mergeCell ref="BA50:BT50"/>
    <mergeCell ref="BA60:BT60"/>
    <mergeCell ref="CO41:DD41"/>
    <mergeCell ref="CO44:DD44"/>
    <mergeCell ref="CO32:DD32"/>
    <mergeCell ref="CO33:DD33"/>
    <mergeCell ref="CO34:DD34"/>
    <mergeCell ref="CO62:DD62"/>
    <mergeCell ref="BA32:BT32"/>
    <mergeCell ref="BA33:BT33"/>
    <mergeCell ref="BA34:BT34"/>
    <mergeCell ref="BA37:BT37"/>
    <mergeCell ref="BA38:BT38"/>
    <mergeCell ref="BA44:BT44"/>
    <mergeCell ref="BA46:BT46"/>
    <mergeCell ref="BA51:BT51"/>
    <mergeCell ref="BA52:BT52"/>
    <mergeCell ref="BA53:BT53"/>
    <mergeCell ref="BA54:BT54"/>
    <mergeCell ref="BA55:BT55"/>
    <mergeCell ref="BA56:BT56"/>
    <mergeCell ref="BA57:BT57"/>
    <mergeCell ref="BA58:BT58"/>
    <mergeCell ref="CO57:DD57"/>
    <mergeCell ref="CO43:DD43"/>
    <mergeCell ref="CO39:DD39"/>
    <mergeCell ref="CO52:DD52"/>
    <mergeCell ref="CO58:DD58"/>
    <mergeCell ref="CO51:DD51"/>
    <mergeCell ref="CO23:DD23"/>
    <mergeCell ref="CO25:DD25"/>
    <mergeCell ref="CO26:DD26"/>
    <mergeCell ref="CO22:DD22"/>
    <mergeCell ref="CO24:DD24"/>
    <mergeCell ref="CO30:DD30"/>
    <mergeCell ref="CO31:DD31"/>
    <mergeCell ref="CO42:DD42"/>
    <mergeCell ref="CO28:DD28"/>
    <mergeCell ref="CO40:DD40"/>
    <mergeCell ref="CO46:DD46"/>
    <mergeCell ref="CO38:DD38"/>
    <mergeCell ref="CO56:DD56"/>
    <mergeCell ref="CO47:DD47"/>
    <mergeCell ref="CO48:DD48"/>
    <mergeCell ref="CO55:DD55"/>
    <mergeCell ref="CO54:DD54"/>
    <mergeCell ref="B16:AZ16"/>
    <mergeCell ref="A17:DD17"/>
    <mergeCell ref="B18:AZ18"/>
    <mergeCell ref="B20:AZ20"/>
    <mergeCell ref="B21:AZ21"/>
    <mergeCell ref="B22:AZ22"/>
    <mergeCell ref="B23:AZ23"/>
    <mergeCell ref="B24:AZ24"/>
    <mergeCell ref="B25:AZ25"/>
    <mergeCell ref="B26:AZ26"/>
    <mergeCell ref="B28:AZ28"/>
    <mergeCell ref="B30:AZ30"/>
    <mergeCell ref="B31:AZ31"/>
    <mergeCell ref="B32:AZ32"/>
    <mergeCell ref="CO21:DD21"/>
    <mergeCell ref="CO18:DD18"/>
    <mergeCell ref="CO37:DD37"/>
    <mergeCell ref="BA21:BT21"/>
    <mergeCell ref="BA22:BT22"/>
    <mergeCell ref="B19:AZ19"/>
    <mergeCell ref="B33:AZ33"/>
    <mergeCell ref="B34:AZ34"/>
    <mergeCell ref="B37:AZ37"/>
    <mergeCell ref="B27:AZ27"/>
    <mergeCell ref="BA27:BT27"/>
    <mergeCell ref="CO27:DD27"/>
    <mergeCell ref="B36:AZ36"/>
    <mergeCell ref="BA36:BT36"/>
    <mergeCell ref="CO36:DD36"/>
    <mergeCell ref="B29:AZ29"/>
    <mergeCell ref="BA29:BT29"/>
    <mergeCell ref="CO29:DD29"/>
    <mergeCell ref="B38:AZ38"/>
    <mergeCell ref="B39:AZ39"/>
    <mergeCell ref="B40:AZ40"/>
    <mergeCell ref="B41:AZ41"/>
    <mergeCell ref="B42:AZ42"/>
    <mergeCell ref="B43:AZ43"/>
    <mergeCell ref="B62:AZ62"/>
    <mergeCell ref="B63:AZ63"/>
    <mergeCell ref="B64:AZ64"/>
    <mergeCell ref="B50:AZ50"/>
    <mergeCell ref="B51:AZ51"/>
    <mergeCell ref="B52:AZ52"/>
    <mergeCell ref="B53:AZ53"/>
    <mergeCell ref="B54:AZ54"/>
    <mergeCell ref="B55:AZ55"/>
    <mergeCell ref="B56:AZ56"/>
    <mergeCell ref="B57:AZ57"/>
    <mergeCell ref="B44:AZ44"/>
    <mergeCell ref="B46:AZ46"/>
    <mergeCell ref="B47:AZ47"/>
    <mergeCell ref="B48:AZ48"/>
    <mergeCell ref="B49:AZ49"/>
    <mergeCell ref="B45:AZ45"/>
    <mergeCell ref="CO166:DD166"/>
    <mergeCell ref="BU146:CN146"/>
    <mergeCell ref="CO145:DD145"/>
    <mergeCell ref="B68:AZ68"/>
    <mergeCell ref="B69:AZ69"/>
    <mergeCell ref="B71:AZ71"/>
    <mergeCell ref="B65:AZ65"/>
    <mergeCell ref="B66:AZ66"/>
    <mergeCell ref="B67:AZ67"/>
    <mergeCell ref="B58:AZ58"/>
    <mergeCell ref="B59:AZ59"/>
    <mergeCell ref="B60:AZ60"/>
    <mergeCell ref="B61:AZ61"/>
    <mergeCell ref="B70:AZ70"/>
    <mergeCell ref="BA59:BT59"/>
    <mergeCell ref="BU63:CN63"/>
    <mergeCell ref="BA154:BT154"/>
    <mergeCell ref="CO135:DD135"/>
    <mergeCell ref="CO66:DD66"/>
    <mergeCell ref="B147:AZ147"/>
    <mergeCell ref="BA147:BT147"/>
    <mergeCell ref="BU147:CN147"/>
    <mergeCell ref="CO147:DD147"/>
    <mergeCell ref="B150:AZ150"/>
    <mergeCell ref="BA150:BT150"/>
    <mergeCell ref="BU150:CN150"/>
    <mergeCell ref="CO150:DD150"/>
    <mergeCell ref="B148:AZ148"/>
    <mergeCell ref="BA148:BT148"/>
    <mergeCell ref="BA66:BT66"/>
    <mergeCell ref="CO60:DD60"/>
    <mergeCell ref="CO65:DD65"/>
    <mergeCell ref="B76:AZ76"/>
    <mergeCell ref="A75:DD75"/>
    <mergeCell ref="BA74:BT74"/>
    <mergeCell ref="CO89:DD89"/>
    <mergeCell ref="BU83:CN83"/>
    <mergeCell ref="BU182:CN182"/>
    <mergeCell ref="CO182:DD182"/>
    <mergeCell ref="BA242:BT242"/>
    <mergeCell ref="BU242:CN242"/>
    <mergeCell ref="BU180:CN180"/>
    <mergeCell ref="CO180:DD180"/>
    <mergeCell ref="BU181:CN181"/>
    <mergeCell ref="CO181:DD181"/>
    <mergeCell ref="BU179:CN179"/>
    <mergeCell ref="CO179:DD179"/>
    <mergeCell ref="CO90:DD90"/>
    <mergeCell ref="CO92:DD92"/>
    <mergeCell ref="CO91:DD91"/>
    <mergeCell ref="CO95:DD95"/>
    <mergeCell ref="CO96:DD96"/>
    <mergeCell ref="CO112:DD112"/>
    <mergeCell ref="CO113:DD113"/>
    <mergeCell ref="CO152:DD152"/>
    <mergeCell ref="CO155:DD155"/>
    <mergeCell ref="CO156:DD156"/>
    <mergeCell ref="CO153:DD153"/>
    <mergeCell ref="BU154:CN154"/>
    <mergeCell ref="CO154:DD154"/>
    <mergeCell ref="BA131:BT131"/>
    <mergeCell ref="BU158:CN158"/>
    <mergeCell ref="BU159:CN159"/>
    <mergeCell ref="CO158:DD158"/>
    <mergeCell ref="BU82:CN82"/>
    <mergeCell ref="CO82:DD82"/>
    <mergeCell ref="CO81:DD81"/>
    <mergeCell ref="BA104:BT104"/>
    <mergeCell ref="BA99:BT99"/>
    <mergeCell ref="BA100:BT100"/>
    <mergeCell ref="B97:AZ97"/>
    <mergeCell ref="BA102:BT102"/>
    <mergeCell ref="B83:AZ83"/>
    <mergeCell ref="B82:AZ82"/>
    <mergeCell ref="B81:AZ81"/>
    <mergeCell ref="BA110:BT110"/>
    <mergeCell ref="B94:AZ94"/>
    <mergeCell ref="BA94:BT94"/>
    <mergeCell ref="B87:AZ87"/>
    <mergeCell ref="BA87:BT87"/>
    <mergeCell ref="B99:AZ99"/>
    <mergeCell ref="B100:AZ100"/>
    <mergeCell ref="BA165:BT165"/>
    <mergeCell ref="B139:AZ139"/>
    <mergeCell ref="CO139:DD139"/>
    <mergeCell ref="CO140:DD140"/>
    <mergeCell ref="BU125:CN125"/>
    <mergeCell ref="BU161:CN161"/>
    <mergeCell ref="CO161:DD161"/>
    <mergeCell ref="B144:AZ144"/>
    <mergeCell ref="B161:AZ161"/>
    <mergeCell ref="B129:AZ129"/>
    <mergeCell ref="B130:AZ130"/>
    <mergeCell ref="B131:AZ131"/>
    <mergeCell ref="B101:AZ101"/>
    <mergeCell ref="B102:AZ102"/>
    <mergeCell ref="B104:AZ104"/>
    <mergeCell ref="B105:AZ105"/>
    <mergeCell ref="B106:AZ106"/>
    <mergeCell ref="B107:AZ107"/>
    <mergeCell ref="B110:AZ110"/>
    <mergeCell ref="B111:AZ111"/>
    <mergeCell ref="BA78:BT78"/>
    <mergeCell ref="BA81:BT81"/>
    <mergeCell ref="BA79:BT79"/>
    <mergeCell ref="BA80:BT80"/>
    <mergeCell ref="BA82:BT82"/>
    <mergeCell ref="BA112:BT112"/>
    <mergeCell ref="BA113:BT113"/>
    <mergeCell ref="BA107:BT107"/>
    <mergeCell ref="BA126:BT126"/>
    <mergeCell ref="BA125:BT125"/>
    <mergeCell ref="B114:AZ114"/>
    <mergeCell ref="B115:AZ115"/>
    <mergeCell ref="B116:AZ116"/>
    <mergeCell ref="B88:AZ88"/>
    <mergeCell ref="B86:AZ86"/>
    <mergeCell ref="B84:AZ84"/>
    <mergeCell ref="B93:AZ93"/>
    <mergeCell ref="B85:AZ85"/>
    <mergeCell ref="BA85:BT85"/>
    <mergeCell ref="B124:AZ124"/>
    <mergeCell ref="B123:AZ123"/>
    <mergeCell ref="B122:AZ122"/>
    <mergeCell ref="B121:AZ121"/>
    <mergeCell ref="BA111:BT111"/>
    <mergeCell ref="BA108:BT108"/>
    <mergeCell ref="B80:AZ80"/>
    <mergeCell ref="B79:AZ79"/>
    <mergeCell ref="B78:AZ78"/>
    <mergeCell ref="B180:AZ180"/>
    <mergeCell ref="BA129:BT129"/>
    <mergeCell ref="BA130:BT130"/>
    <mergeCell ref="BA127:BT127"/>
    <mergeCell ref="B172:AZ172"/>
    <mergeCell ref="B173:AZ173"/>
    <mergeCell ref="B174:AZ174"/>
    <mergeCell ref="B175:AZ175"/>
    <mergeCell ref="B176:AZ176"/>
    <mergeCell ref="B140:AZ140"/>
    <mergeCell ref="B141:AZ141"/>
    <mergeCell ref="B142:AZ142"/>
    <mergeCell ref="B143:AZ143"/>
    <mergeCell ref="BA134:BT134"/>
    <mergeCell ref="BA136:BT136"/>
    <mergeCell ref="BA138:BT138"/>
    <mergeCell ref="B154:AZ154"/>
    <mergeCell ref="BA158:BT158"/>
    <mergeCell ref="BA159:BT159"/>
    <mergeCell ref="BA167:BT167"/>
    <mergeCell ref="BA166:BT166"/>
    <mergeCell ref="BA164:BT164"/>
    <mergeCell ref="BA162:BT162"/>
    <mergeCell ref="BA161:BT161"/>
    <mergeCell ref="BA163:BT163"/>
    <mergeCell ref="BA168:BT168"/>
    <mergeCell ref="B127:AZ127"/>
    <mergeCell ref="B171:AZ171"/>
    <mergeCell ref="B145:AZ145"/>
    <mergeCell ref="B146:AZ146"/>
    <mergeCell ref="B158:AZ158"/>
    <mergeCell ref="B159:AZ159"/>
    <mergeCell ref="BA114:BT114"/>
    <mergeCell ref="BA115:BT115"/>
    <mergeCell ref="BA116:BT116"/>
    <mergeCell ref="A133:DD133"/>
    <mergeCell ref="B125:AZ125"/>
    <mergeCell ref="BU130:CN130"/>
    <mergeCell ref="BU131:CN131"/>
    <mergeCell ref="BU114:CN114"/>
    <mergeCell ref="BA97:BT97"/>
    <mergeCell ref="BA98:BT98"/>
    <mergeCell ref="BA92:BT92"/>
    <mergeCell ref="BU129:CN129"/>
    <mergeCell ref="CO146:DD146"/>
    <mergeCell ref="CO134:DD134"/>
    <mergeCell ref="B177:AZ177"/>
    <mergeCell ref="B178:AZ178"/>
    <mergeCell ref="B179:AZ179"/>
    <mergeCell ref="BU155:CN155"/>
    <mergeCell ref="B126:AZ126"/>
    <mergeCell ref="BU124:CN124"/>
    <mergeCell ref="CO124:DD124"/>
    <mergeCell ref="B108:AZ108"/>
    <mergeCell ref="B109:AZ109"/>
    <mergeCell ref="CO101:DD101"/>
    <mergeCell ref="CO97:DD97"/>
    <mergeCell ref="CO98:DD98"/>
    <mergeCell ref="A157:DD157"/>
    <mergeCell ref="A160:DD160"/>
    <mergeCell ref="B134:AZ134"/>
    <mergeCell ref="B136:AZ136"/>
    <mergeCell ref="B137:AZ137"/>
    <mergeCell ref="B138:AZ138"/>
    <mergeCell ref="BU148:CN148"/>
    <mergeCell ref="CO148:DD148"/>
    <mergeCell ref="B149:AZ149"/>
    <mergeCell ref="BA149:BT149"/>
    <mergeCell ref="BU149:CN149"/>
    <mergeCell ref="CO149:DD149"/>
    <mergeCell ref="B151:AZ151"/>
    <mergeCell ref="BA151:BT151"/>
    <mergeCell ref="BU151:CN151"/>
    <mergeCell ref="CO151:DD151"/>
    <mergeCell ref="BU138:CN138"/>
    <mergeCell ref="BU139:CN139"/>
    <mergeCell ref="BU140:CN140"/>
    <mergeCell ref="BU117:CN117"/>
    <mergeCell ref="BU118:CN118"/>
    <mergeCell ref="BU119:CN119"/>
    <mergeCell ref="BU120:CN120"/>
    <mergeCell ref="B132:AZ132"/>
    <mergeCell ref="CO131:DD131"/>
    <mergeCell ref="BU134:CN134"/>
    <mergeCell ref="CO141:DD141"/>
    <mergeCell ref="CO142:DD142"/>
    <mergeCell ref="CO143:DD143"/>
    <mergeCell ref="BU141:CN141"/>
    <mergeCell ref="BA121:BT121"/>
    <mergeCell ref="BA122:BT122"/>
    <mergeCell ref="BA123:BT123"/>
    <mergeCell ref="BA124:BT124"/>
    <mergeCell ref="BA117:BT117"/>
    <mergeCell ref="BA118:BT118"/>
    <mergeCell ref="BA119:BT119"/>
    <mergeCell ref="BA120:BT120"/>
    <mergeCell ref="CO105:DD105"/>
    <mergeCell ref="BU85:CN85"/>
    <mergeCell ref="CO85:DD85"/>
    <mergeCell ref="BU96:CN96"/>
    <mergeCell ref="BU97:CN97"/>
    <mergeCell ref="BU98:CN98"/>
    <mergeCell ref="BU99:CN99"/>
    <mergeCell ref="BU100:CN100"/>
    <mergeCell ref="BU121:CN121"/>
    <mergeCell ref="BU122:CN122"/>
    <mergeCell ref="BU123:CN123"/>
    <mergeCell ref="BU84:CN84"/>
    <mergeCell ref="BU113:CN113"/>
    <mergeCell ref="CO111:DD111"/>
    <mergeCell ref="CO128:DD128"/>
    <mergeCell ref="BU94:CN94"/>
    <mergeCell ref="CO94:DD94"/>
    <mergeCell ref="BU87:CN87"/>
    <mergeCell ref="CO87:DD87"/>
    <mergeCell ref="BU126:CN126"/>
    <mergeCell ref="BU89:CN89"/>
    <mergeCell ref="BU90:CN90"/>
    <mergeCell ref="BU88:CN88"/>
    <mergeCell ref="CO88:DD88"/>
    <mergeCell ref="B389:X389"/>
    <mergeCell ref="Y389:AL389"/>
    <mergeCell ref="BQ399:CJ399"/>
    <mergeCell ref="CF388:CR388"/>
    <mergeCell ref="BU156:CN156"/>
    <mergeCell ref="BA287:BT287"/>
    <mergeCell ref="BU287:CN287"/>
    <mergeCell ref="BU142:CN142"/>
    <mergeCell ref="BU143:CN143"/>
    <mergeCell ref="BU144:CN144"/>
    <mergeCell ref="BU145:CN145"/>
    <mergeCell ref="BU162:CN162"/>
    <mergeCell ref="CO162:DD162"/>
    <mergeCell ref="CO163:DD163"/>
    <mergeCell ref="CO164:DD164"/>
    <mergeCell ref="CO165:DD165"/>
    <mergeCell ref="B184:AZ184"/>
    <mergeCell ref="B185:AZ185"/>
    <mergeCell ref="B186:AZ186"/>
    <mergeCell ref="B187:AZ187"/>
    <mergeCell ref="B188:AZ188"/>
    <mergeCell ref="B189:AZ189"/>
    <mergeCell ref="B190:AZ190"/>
    <mergeCell ref="B167:AZ167"/>
    <mergeCell ref="B168:AZ168"/>
    <mergeCell ref="B169:AZ169"/>
    <mergeCell ref="B170:AZ170"/>
    <mergeCell ref="B156:AZ156"/>
    <mergeCell ref="BA156:BT156"/>
    <mergeCell ref="B153:AZ153"/>
    <mergeCell ref="BA153:BT153"/>
    <mergeCell ref="BU153:CN153"/>
    <mergeCell ref="CK407:DD407"/>
    <mergeCell ref="BQ408:CJ408"/>
    <mergeCell ref="CK408:DD408"/>
    <mergeCell ref="BQ405:CJ405"/>
    <mergeCell ref="CK405:DD405"/>
    <mergeCell ref="B398:BP398"/>
    <mergeCell ref="B399:BP399"/>
    <mergeCell ref="B400:BP400"/>
    <mergeCell ref="B401:BP401"/>
    <mergeCell ref="B402:BP402"/>
    <mergeCell ref="B403:BP403"/>
    <mergeCell ref="B404:BP404"/>
    <mergeCell ref="B405:BP405"/>
    <mergeCell ref="CK399:DD399"/>
    <mergeCell ref="BQ400:CJ400"/>
    <mergeCell ref="CK400:DD400"/>
    <mergeCell ref="CF394:CR394"/>
    <mergeCell ref="CS394:DD394"/>
    <mergeCell ref="BQ398:CJ398"/>
    <mergeCell ref="CK398:DD398"/>
    <mergeCell ref="B394:X394"/>
    <mergeCell ref="Y394:AL394"/>
    <mergeCell ref="BV394:CE394"/>
    <mergeCell ref="B406:BP406"/>
    <mergeCell ref="CK404:DD404"/>
    <mergeCell ref="BJ386:BU386"/>
    <mergeCell ref="BV386:CE386"/>
    <mergeCell ref="CF386:CR386"/>
    <mergeCell ref="CS386:DD386"/>
    <mergeCell ref="B385:X385"/>
    <mergeCell ref="Y385:AL385"/>
    <mergeCell ref="AM385:AV385"/>
    <mergeCell ref="CF358:CR358"/>
    <mergeCell ref="CS358:DD358"/>
    <mergeCell ref="AM374:AV374"/>
    <mergeCell ref="AW374:BI374"/>
    <mergeCell ref="BJ374:BU374"/>
    <mergeCell ref="BV374:CE374"/>
    <mergeCell ref="B388:X388"/>
    <mergeCell ref="Y388:AL388"/>
    <mergeCell ref="AM388:AV388"/>
    <mergeCell ref="AW388:BI388"/>
    <mergeCell ref="BJ388:BU388"/>
    <mergeCell ref="BV388:CE388"/>
    <mergeCell ref="Y371:AL371"/>
    <mergeCell ref="AM371:AV371"/>
    <mergeCell ref="CS363:DD363"/>
    <mergeCell ref="CF362:CR362"/>
    <mergeCell ref="CF374:CR374"/>
    <mergeCell ref="CS374:DD374"/>
    <mergeCell ref="CS362:DD362"/>
    <mergeCell ref="BJ368:BU368"/>
    <mergeCell ref="BV368:CE368"/>
    <mergeCell ref="BJ361:BU361"/>
    <mergeCell ref="Y349:AL349"/>
    <mergeCell ref="B3:AZ3"/>
    <mergeCell ref="B4:AZ4"/>
    <mergeCell ref="B5:AZ5"/>
    <mergeCell ref="B6:AZ6"/>
    <mergeCell ref="B7:AZ7"/>
    <mergeCell ref="BU227:CN227"/>
    <mergeCell ref="BU225:CN225"/>
    <mergeCell ref="A276:DD276"/>
    <mergeCell ref="BA282:BT282"/>
    <mergeCell ref="BU282:CN282"/>
    <mergeCell ref="B305:AZ305"/>
    <mergeCell ref="BU279:CN279"/>
    <mergeCell ref="B387:X387"/>
    <mergeCell ref="Y387:AL387"/>
    <mergeCell ref="AM387:AV387"/>
    <mergeCell ref="AW387:BI387"/>
    <mergeCell ref="BJ387:BU387"/>
    <mergeCell ref="BV387:CE387"/>
    <mergeCell ref="CF387:CR387"/>
    <mergeCell ref="CS387:DD387"/>
    <mergeCell ref="BA196:BT196"/>
    <mergeCell ref="BA198:BT198"/>
    <mergeCell ref="BA197:BT197"/>
    <mergeCell ref="BA223:BT223"/>
    <mergeCell ref="BU223:CN223"/>
    <mergeCell ref="CF385:CR385"/>
    <mergeCell ref="CS385:DD385"/>
    <mergeCell ref="B386:X386"/>
    <mergeCell ref="Y386:AL386"/>
    <mergeCell ref="AM386:AV386"/>
    <mergeCell ref="AW386:BI386"/>
    <mergeCell ref="BU280:CN280"/>
    <mergeCell ref="BA281:BT281"/>
    <mergeCell ref="BU281:CN281"/>
    <mergeCell ref="CF380:CR380"/>
    <mergeCell ref="BU278:CN278"/>
    <mergeCell ref="BJ378:BU378"/>
    <mergeCell ref="BV378:CE378"/>
    <mergeCell ref="B374:X374"/>
    <mergeCell ref="Y374:AL374"/>
    <mergeCell ref="B384:X384"/>
    <mergeCell ref="Y384:AL384"/>
    <mergeCell ref="AM384:AV384"/>
    <mergeCell ref="BJ340:BU340"/>
    <mergeCell ref="Y342:AL342"/>
    <mergeCell ref="AM342:AV342"/>
    <mergeCell ref="AW342:BI342"/>
    <mergeCell ref="Y337:AL337"/>
    <mergeCell ref="AM337:AV337"/>
    <mergeCell ref="AW337:BI337"/>
    <mergeCell ref="BV340:CE340"/>
    <mergeCell ref="CF340:CR340"/>
    <mergeCell ref="AW360:BI360"/>
    <mergeCell ref="BJ362:BU362"/>
    <mergeCell ref="BV362:CE362"/>
    <mergeCell ref="B383:X383"/>
    <mergeCell ref="Y383:AL383"/>
    <mergeCell ref="AW376:BI376"/>
    <mergeCell ref="BJ376:BU376"/>
    <mergeCell ref="BV376:CE376"/>
    <mergeCell ref="CF376:CR376"/>
    <mergeCell ref="AW369:BI369"/>
    <mergeCell ref="BJ369:BU369"/>
    <mergeCell ref="BV392:CE392"/>
    <mergeCell ref="CF392:CR392"/>
    <mergeCell ref="AM389:AV389"/>
    <mergeCell ref="AW389:BI389"/>
    <mergeCell ref="BJ389:BU389"/>
    <mergeCell ref="BV389:CE389"/>
    <mergeCell ref="CF389:CR389"/>
    <mergeCell ref="CS389:DD389"/>
    <mergeCell ref="CS384:DD384"/>
    <mergeCell ref="B304:AZ304"/>
    <mergeCell ref="AM375:AV375"/>
    <mergeCell ref="AW375:BI375"/>
    <mergeCell ref="BJ375:BU375"/>
    <mergeCell ref="BV375:CE375"/>
    <mergeCell ref="CF375:CR375"/>
    <mergeCell ref="CS375:DD375"/>
    <mergeCell ref="BV369:CE369"/>
    <mergeCell ref="BV372:CE372"/>
    <mergeCell ref="CF369:CR369"/>
    <mergeCell ref="B365:X365"/>
    <mergeCell ref="B343:X343"/>
    <mergeCell ref="BJ344:BU344"/>
    <mergeCell ref="BV344:CE344"/>
    <mergeCell ref="CF344:CR344"/>
    <mergeCell ref="CF360:CR360"/>
    <mergeCell ref="BV342:CE342"/>
    <mergeCell ref="CF342:CR342"/>
    <mergeCell ref="BJ346:BU346"/>
    <mergeCell ref="CS388:DD388"/>
    <mergeCell ref="BV346:CE346"/>
    <mergeCell ref="Y341:AL341"/>
    <mergeCell ref="B349:X349"/>
    <mergeCell ref="CF384:CR384"/>
    <mergeCell ref="BU127:CN127"/>
    <mergeCell ref="Y392:AL392"/>
    <mergeCell ref="CS360:DD360"/>
    <mergeCell ref="Y375:AL375"/>
    <mergeCell ref="AM394:AV394"/>
    <mergeCell ref="AW394:BI394"/>
    <mergeCell ref="BJ394:BU394"/>
    <mergeCell ref="BA421:BI421"/>
    <mergeCell ref="BT421:CT421"/>
    <mergeCell ref="BQ416:CJ416"/>
    <mergeCell ref="CK416:DD416"/>
    <mergeCell ref="BQ412:CJ412"/>
    <mergeCell ref="CK412:DD412"/>
    <mergeCell ref="BQ409:CJ409"/>
    <mergeCell ref="CK409:DD409"/>
    <mergeCell ref="BQ410:CJ410"/>
    <mergeCell ref="CK410:DD410"/>
    <mergeCell ref="BQ407:CJ407"/>
    <mergeCell ref="B407:BP407"/>
    <mergeCell ref="B408:BP408"/>
    <mergeCell ref="B409:BP409"/>
    <mergeCell ref="B410:BP410"/>
    <mergeCell ref="B411:BP411"/>
    <mergeCell ref="B412:BP412"/>
    <mergeCell ref="B413:BP413"/>
    <mergeCell ref="BA418:BI418"/>
    <mergeCell ref="BT418:CT418"/>
    <mergeCell ref="BA245:BT245"/>
    <mergeCell ref="AM392:AV392"/>
    <mergeCell ref="AW392:BI392"/>
    <mergeCell ref="BJ392:BU392"/>
    <mergeCell ref="A1:DD1"/>
    <mergeCell ref="BA3:BT3"/>
    <mergeCell ref="BU3:CN3"/>
    <mergeCell ref="CO3:DD3"/>
    <mergeCell ref="BA18:BT18"/>
    <mergeCell ref="BA20:BT20"/>
    <mergeCell ref="CO99:DD99"/>
    <mergeCell ref="BQ415:CJ415"/>
    <mergeCell ref="CK415:DD415"/>
    <mergeCell ref="BQ413:CJ413"/>
    <mergeCell ref="CK413:DD413"/>
    <mergeCell ref="BQ414:CJ414"/>
    <mergeCell ref="CK414:DD414"/>
    <mergeCell ref="BQ411:CJ411"/>
    <mergeCell ref="CK411:DD411"/>
    <mergeCell ref="CO118:DD118"/>
    <mergeCell ref="CO119:DD119"/>
    <mergeCell ref="CO120:DD120"/>
    <mergeCell ref="CO121:DD121"/>
    <mergeCell ref="CO122:DD122"/>
    <mergeCell ref="CO123:DD123"/>
    <mergeCell ref="BQ406:CJ406"/>
    <mergeCell ref="CK406:DD406"/>
    <mergeCell ref="BQ403:CJ403"/>
    <mergeCell ref="CK403:DD403"/>
    <mergeCell ref="BQ404:CJ404"/>
    <mergeCell ref="BQ401:CJ401"/>
    <mergeCell ref="CK401:DD401"/>
    <mergeCell ref="BQ402:CJ402"/>
    <mergeCell ref="CK402:DD402"/>
    <mergeCell ref="CO177:DD177"/>
    <mergeCell ref="CO178:DD178"/>
    <mergeCell ref="BU245:CN245"/>
    <mergeCell ref="A289:F289"/>
    <mergeCell ref="CS376:DD376"/>
    <mergeCell ref="AW385:BI385"/>
    <mergeCell ref="BJ385:BU385"/>
    <mergeCell ref="BV385:CE385"/>
    <mergeCell ref="AM378:AV378"/>
    <mergeCell ref="AM383:AV383"/>
    <mergeCell ref="AW383:BI383"/>
    <mergeCell ref="BJ383:BU383"/>
    <mergeCell ref="BV383:CE383"/>
    <mergeCell ref="CF383:CR383"/>
    <mergeCell ref="CS383:DD383"/>
    <mergeCell ref="B377:X377"/>
    <mergeCell ref="Y377:AL377"/>
    <mergeCell ref="AM377:AV377"/>
    <mergeCell ref="AW377:BI377"/>
    <mergeCell ref="BJ377:BU377"/>
    <mergeCell ref="BV377:CE377"/>
    <mergeCell ref="CF377:CR377"/>
    <mergeCell ref="CS377:DD377"/>
    <mergeCell ref="AW378:BI378"/>
    <mergeCell ref="AW384:BI384"/>
    <mergeCell ref="B382:X382"/>
    <mergeCell ref="B380:X380"/>
    <mergeCell ref="CF378:CR378"/>
    <mergeCell ref="Y378:AL378"/>
    <mergeCell ref="B378:X378"/>
    <mergeCell ref="B376:X376"/>
    <mergeCell ref="BA277:BT277"/>
    <mergeCell ref="BU277:CN277"/>
    <mergeCell ref="AW368:BI368"/>
    <mergeCell ref="CO7:DD7"/>
    <mergeCell ref="BA16:BT16"/>
    <mergeCell ref="BU16:CN16"/>
    <mergeCell ref="BA39:BT39"/>
    <mergeCell ref="BA31:BT31"/>
    <mergeCell ref="BA243:BT243"/>
    <mergeCell ref="BU243:CN243"/>
    <mergeCell ref="BA201:BT201"/>
    <mergeCell ref="BA202:BT202"/>
    <mergeCell ref="BA203:BT203"/>
    <mergeCell ref="BA204:BT204"/>
    <mergeCell ref="BA205:BT205"/>
    <mergeCell ref="BA206:BT206"/>
    <mergeCell ref="BA23:BT23"/>
    <mergeCell ref="BA24:BT24"/>
    <mergeCell ref="BA25:BT25"/>
    <mergeCell ref="BA26:BT26"/>
    <mergeCell ref="CO100:DD100"/>
    <mergeCell ref="CO126:DD126"/>
    <mergeCell ref="CO127:DD127"/>
    <mergeCell ref="BA225:BT225"/>
    <mergeCell ref="BA140:BT140"/>
    <mergeCell ref="CO159:DD159"/>
    <mergeCell ref="CO173:DD173"/>
    <mergeCell ref="CO174:DD174"/>
    <mergeCell ref="CO175:DD175"/>
    <mergeCell ref="BA42:BT42"/>
    <mergeCell ref="BA43:BT43"/>
    <mergeCell ref="BA233:BT233"/>
    <mergeCell ref="BA47:BT47"/>
    <mergeCell ref="BU213:CN213"/>
    <mergeCell ref="BA212:BT212"/>
    <mergeCell ref="BA4:BT4"/>
    <mergeCell ref="CO4:DD4"/>
    <mergeCell ref="BA5:BT5"/>
    <mergeCell ref="CO5:DD5"/>
    <mergeCell ref="BA7:BT7"/>
    <mergeCell ref="BU4:CN4"/>
    <mergeCell ref="BU5:CN5"/>
    <mergeCell ref="CO129:DD129"/>
    <mergeCell ref="CO130:DD130"/>
    <mergeCell ref="CO67:DD67"/>
    <mergeCell ref="CO68:DD68"/>
    <mergeCell ref="CO69:DD69"/>
    <mergeCell ref="BA188:BT188"/>
    <mergeCell ref="BA189:BT189"/>
    <mergeCell ref="BA190:BT190"/>
    <mergeCell ref="BA191:BT191"/>
    <mergeCell ref="CO74:DD74"/>
    <mergeCell ref="CO73:DD73"/>
    <mergeCell ref="BA143:BT143"/>
    <mergeCell ref="BA144:BT144"/>
    <mergeCell ref="BA145:BT145"/>
    <mergeCell ref="BA48:BT48"/>
    <mergeCell ref="BA49:BT49"/>
    <mergeCell ref="BA6:BT6"/>
    <mergeCell ref="CO6:DD6"/>
    <mergeCell ref="CO176:DD176"/>
    <mergeCell ref="BA142:BT142"/>
    <mergeCell ref="BA146:BT146"/>
    <mergeCell ref="BU163:CN163"/>
    <mergeCell ref="BU164:CN164"/>
    <mergeCell ref="BU165:CN165"/>
    <mergeCell ref="BU7:CN7"/>
    <mergeCell ref="B196:AZ196"/>
    <mergeCell ref="CO16:DD16"/>
    <mergeCell ref="BA214:BT214"/>
    <mergeCell ref="BU239:CN239"/>
    <mergeCell ref="BU240:CN240"/>
    <mergeCell ref="BU241:CN241"/>
    <mergeCell ref="BU173:CN173"/>
    <mergeCell ref="BU174:CN174"/>
    <mergeCell ref="BU175:CN175"/>
    <mergeCell ref="BU176:CN176"/>
    <mergeCell ref="BA216:BT216"/>
    <mergeCell ref="BA217:BT217"/>
    <mergeCell ref="BA218:BT218"/>
    <mergeCell ref="BA219:BT219"/>
    <mergeCell ref="BA220:BT220"/>
    <mergeCell ref="BA221:BT221"/>
    <mergeCell ref="BA222:BT222"/>
    <mergeCell ref="CO71:DD71"/>
    <mergeCell ref="BA226:BT226"/>
    <mergeCell ref="BA200:BT200"/>
    <mergeCell ref="BA61:BT61"/>
    <mergeCell ref="BA62:BT62"/>
    <mergeCell ref="BA63:BT63"/>
    <mergeCell ref="CO144:DD144"/>
    <mergeCell ref="BA28:BT28"/>
    <mergeCell ref="BA30:BT30"/>
    <mergeCell ref="BA207:BT207"/>
    <mergeCell ref="BA208:BT208"/>
    <mergeCell ref="BA209:BT209"/>
    <mergeCell ref="CO102:DD102"/>
    <mergeCell ref="CO104:DD104"/>
    <mergeCell ref="CO110:DD110"/>
    <mergeCell ref="A287:F287"/>
    <mergeCell ref="H287:AZ287"/>
    <mergeCell ref="BA183:BT183"/>
    <mergeCell ref="BA181:BT181"/>
    <mergeCell ref="BA182:BT182"/>
    <mergeCell ref="H288:AZ288"/>
    <mergeCell ref="BA288:BT288"/>
    <mergeCell ref="BU288:CN288"/>
    <mergeCell ref="B277:AZ277"/>
    <mergeCell ref="B278:AZ278"/>
    <mergeCell ref="B181:AZ181"/>
    <mergeCell ref="B182:AZ182"/>
    <mergeCell ref="B183:AZ183"/>
    <mergeCell ref="BA264:BT264"/>
    <mergeCell ref="BU264:CN264"/>
    <mergeCell ref="BA272:BT272"/>
    <mergeCell ref="BU272:CN272"/>
    <mergeCell ref="B266:AZ266"/>
    <mergeCell ref="BA266:BT266"/>
    <mergeCell ref="BU266:CN266"/>
    <mergeCell ref="BU229:CN229"/>
    <mergeCell ref="BU230:CN230"/>
    <mergeCell ref="BU231:CN231"/>
    <mergeCell ref="A286:F286"/>
    <mergeCell ref="H286:AZ286"/>
    <mergeCell ref="BA286:BT286"/>
    <mergeCell ref="BU286:CN286"/>
    <mergeCell ref="BA246:BT246"/>
    <mergeCell ref="B197:AZ197"/>
    <mergeCell ref="B198:AZ198"/>
    <mergeCell ref="B199:AZ199"/>
    <mergeCell ref="B200:AZ200"/>
    <mergeCell ref="BJ365:BU365"/>
    <mergeCell ref="BT431:CT431"/>
    <mergeCell ref="AM431:BL431"/>
    <mergeCell ref="BA430:BI430"/>
    <mergeCell ref="BT430:CT430"/>
    <mergeCell ref="BU295:CN295"/>
    <mergeCell ref="CO295:DD295"/>
    <mergeCell ref="A296:F296"/>
    <mergeCell ref="H296:AZ296"/>
    <mergeCell ref="BA296:BT296"/>
    <mergeCell ref="BU296:CN296"/>
    <mergeCell ref="CO296:DD296"/>
    <mergeCell ref="BT425:CT425"/>
    <mergeCell ref="AM425:BL425"/>
    <mergeCell ref="AM310:AV311"/>
    <mergeCell ref="AW310:BU310"/>
    <mergeCell ref="BV310:CE311"/>
    <mergeCell ref="CF310:DD310"/>
    <mergeCell ref="AW311:BI311"/>
    <mergeCell ref="CS342:DD342"/>
    <mergeCell ref="Y326:AL326"/>
    <mergeCell ref="AM326:AV326"/>
    <mergeCell ref="AW326:BI326"/>
    <mergeCell ref="BJ326:BU326"/>
    <mergeCell ref="BV326:CE326"/>
    <mergeCell ref="CF326:CR326"/>
    <mergeCell ref="CS326:DD326"/>
    <mergeCell ref="BJ372:BU372"/>
    <mergeCell ref="AM368:AV368"/>
    <mergeCell ref="CF324:CR324"/>
    <mergeCell ref="BJ384:BU384"/>
    <mergeCell ref="BV384:CE384"/>
    <mergeCell ref="AW317:BI317"/>
    <mergeCell ref="BA424:BI424"/>
    <mergeCell ref="BT424:CT424"/>
    <mergeCell ref="BT419:CT419"/>
    <mergeCell ref="BT422:CT422"/>
    <mergeCell ref="AM419:BL419"/>
    <mergeCell ref="AM422:BL422"/>
    <mergeCell ref="BA302:BT302"/>
    <mergeCell ref="BU302:CN302"/>
    <mergeCell ref="CO302:DD302"/>
    <mergeCell ref="BA303:BT303"/>
    <mergeCell ref="AM327:AV327"/>
    <mergeCell ref="BU303:CN303"/>
    <mergeCell ref="CO303:DD303"/>
    <mergeCell ref="CF313:CR313"/>
    <mergeCell ref="CS313:DD313"/>
    <mergeCell ref="B314:DD314"/>
    <mergeCell ref="Y313:AL313"/>
    <mergeCell ref="AM313:AV313"/>
    <mergeCell ref="AW313:BI313"/>
    <mergeCell ref="BJ313:BU313"/>
    <mergeCell ref="BV313:CE313"/>
    <mergeCell ref="AM309:BU309"/>
    <mergeCell ref="CF311:CR311"/>
    <mergeCell ref="CS311:DD311"/>
    <mergeCell ref="B312:X312"/>
    <mergeCell ref="Y312:AL312"/>
    <mergeCell ref="AM312:AV312"/>
    <mergeCell ref="AW312:BI312"/>
    <mergeCell ref="BJ312:BU312"/>
    <mergeCell ref="AM365:AV365"/>
    <mergeCell ref="AW365:BI365"/>
    <mergeCell ref="BA294:BT294"/>
    <mergeCell ref="BU294:CN294"/>
    <mergeCell ref="BU251:CN251"/>
    <mergeCell ref="AW320:BI320"/>
    <mergeCell ref="BJ320:BU320"/>
    <mergeCell ref="BV320:CE320"/>
    <mergeCell ref="B322:DD322"/>
    <mergeCell ref="Y321:AL321"/>
    <mergeCell ref="AM321:AV321"/>
    <mergeCell ref="CS312:DD312"/>
    <mergeCell ref="BT428:CT428"/>
    <mergeCell ref="AM428:BL428"/>
    <mergeCell ref="BA427:BI427"/>
    <mergeCell ref="BT427:CT427"/>
    <mergeCell ref="CF316:CR316"/>
    <mergeCell ref="CS316:DD316"/>
    <mergeCell ref="CF315:CR315"/>
    <mergeCell ref="B415:BP415"/>
    <mergeCell ref="B416:BP416"/>
    <mergeCell ref="B414:BP414"/>
    <mergeCell ref="B315:X315"/>
    <mergeCell ref="Y315:AL315"/>
    <mergeCell ref="AM315:AV315"/>
    <mergeCell ref="AW315:BI315"/>
    <mergeCell ref="BJ315:BU315"/>
    <mergeCell ref="BV315:CE315"/>
    <mergeCell ref="CS315:DD315"/>
    <mergeCell ref="BV323:CE323"/>
    <mergeCell ref="CF323:CR323"/>
    <mergeCell ref="BV317:CE317"/>
    <mergeCell ref="Y343:AL343"/>
    <mergeCell ref="AM343:AV343"/>
    <mergeCell ref="CO232:DD232"/>
    <mergeCell ref="CO233:DD233"/>
    <mergeCell ref="BU228:CN228"/>
    <mergeCell ref="B201:AZ201"/>
    <mergeCell ref="B215:AZ215"/>
    <mergeCell ref="B216:AZ216"/>
    <mergeCell ref="B217:AZ217"/>
    <mergeCell ref="B202:AZ202"/>
    <mergeCell ref="B203:AZ203"/>
    <mergeCell ref="B204:AZ204"/>
    <mergeCell ref="B205:AZ205"/>
    <mergeCell ref="B206:AZ206"/>
    <mergeCell ref="B207:AZ207"/>
    <mergeCell ref="BU218:CN218"/>
    <mergeCell ref="BA304:BT304"/>
    <mergeCell ref="BU232:CN232"/>
    <mergeCell ref="BU233:CN233"/>
    <mergeCell ref="BA228:BT228"/>
    <mergeCell ref="BA229:BT229"/>
    <mergeCell ref="BA230:BT230"/>
    <mergeCell ref="BA231:BT231"/>
    <mergeCell ref="BA232:BT232"/>
    <mergeCell ref="B231:AZ231"/>
    <mergeCell ref="B230:AZ230"/>
    <mergeCell ref="B229:AZ229"/>
    <mergeCell ref="B233:AZ233"/>
    <mergeCell ref="BU246:CN246"/>
    <mergeCell ref="B246:AZ246"/>
    <mergeCell ref="BU254:CN254"/>
    <mergeCell ref="BA213:BT213"/>
    <mergeCell ref="B219:AZ219"/>
    <mergeCell ref="H294:AZ294"/>
    <mergeCell ref="CO289:DD289"/>
    <mergeCell ref="CO228:DD228"/>
    <mergeCell ref="CO229:DD229"/>
    <mergeCell ref="BU200:CN200"/>
    <mergeCell ref="BU201:CN201"/>
    <mergeCell ref="BU202:CN202"/>
    <mergeCell ref="BU203:CN203"/>
    <mergeCell ref="BU204:CN204"/>
    <mergeCell ref="BU205:CN205"/>
    <mergeCell ref="BU206:CN206"/>
    <mergeCell ref="BU207:CN207"/>
    <mergeCell ref="BU208:CN208"/>
    <mergeCell ref="BU209:CN209"/>
    <mergeCell ref="BU210:CN210"/>
    <mergeCell ref="CO234:DD234"/>
    <mergeCell ref="CO235:DD235"/>
    <mergeCell ref="B208:AZ208"/>
    <mergeCell ref="B209:AZ209"/>
    <mergeCell ref="B210:AZ210"/>
    <mergeCell ref="B244:AZ244"/>
    <mergeCell ref="B242:AZ242"/>
    <mergeCell ref="B243:AZ243"/>
    <mergeCell ref="BU211:CN211"/>
    <mergeCell ref="BU212:CN212"/>
    <mergeCell ref="BA244:BT244"/>
    <mergeCell ref="BU244:CN244"/>
    <mergeCell ref="BU214:CN214"/>
    <mergeCell ref="BU215:CN215"/>
    <mergeCell ref="BU216:CN216"/>
    <mergeCell ref="BU217:CN217"/>
    <mergeCell ref="CO230:DD230"/>
    <mergeCell ref="CO231:DD231"/>
    <mergeCell ref="CO259:DD259"/>
    <mergeCell ref="CO260:DD260"/>
    <mergeCell ref="CO261:DD261"/>
    <mergeCell ref="CO262:DD262"/>
    <mergeCell ref="CO263:DD263"/>
    <mergeCell ref="CO264:DD264"/>
    <mergeCell ref="CO265:DD265"/>
    <mergeCell ref="CO266:DD266"/>
    <mergeCell ref="CO267:DD267"/>
    <mergeCell ref="CO268:DD268"/>
    <mergeCell ref="CO269:DD269"/>
    <mergeCell ref="CO290:DD290"/>
    <mergeCell ref="CO294:DD294"/>
    <mergeCell ref="H289:AZ289"/>
    <mergeCell ref="BU219:CN219"/>
    <mergeCell ref="BU220:CN220"/>
    <mergeCell ref="CO236:DD236"/>
    <mergeCell ref="CO237:DD237"/>
    <mergeCell ref="CO238:DD238"/>
    <mergeCell ref="BU236:CN236"/>
    <mergeCell ref="BU237:CN237"/>
    <mergeCell ref="CO245:DD245"/>
    <mergeCell ref="CO246:DD246"/>
    <mergeCell ref="B236:AZ236"/>
    <mergeCell ref="B235:AZ235"/>
    <mergeCell ref="B234:AZ234"/>
    <mergeCell ref="B232:AZ232"/>
    <mergeCell ref="A294:F294"/>
    <mergeCell ref="BA239:BT239"/>
    <mergeCell ref="B251:AZ251"/>
    <mergeCell ref="BA251:BT251"/>
    <mergeCell ref="BU234:CN234"/>
    <mergeCell ref="BA289:BT289"/>
    <mergeCell ref="Y324:AL324"/>
    <mergeCell ref="AM324:AV324"/>
    <mergeCell ref="AW324:BI324"/>
    <mergeCell ref="BJ324:BU324"/>
    <mergeCell ref="BV324:CE324"/>
    <mergeCell ref="BJ316:BU316"/>
    <mergeCell ref="CO304:DD304"/>
    <mergeCell ref="BU300:CN300"/>
    <mergeCell ref="B318:X318"/>
    <mergeCell ref="Y318:AL318"/>
    <mergeCell ref="AM318:AV318"/>
    <mergeCell ref="AW318:BI318"/>
    <mergeCell ref="BJ318:BU318"/>
    <mergeCell ref="BV318:CE318"/>
    <mergeCell ref="CF318:CR318"/>
    <mergeCell ref="CS318:DD318"/>
    <mergeCell ref="BJ311:BU311"/>
    <mergeCell ref="A309:X311"/>
    <mergeCell ref="CS324:DD324"/>
    <mergeCell ref="B323:X323"/>
    <mergeCell ref="CS321:DD321"/>
    <mergeCell ref="BV321:CE321"/>
    <mergeCell ref="BU305:CN305"/>
    <mergeCell ref="CO305:DD305"/>
    <mergeCell ref="CO300:DD300"/>
    <mergeCell ref="BU301:CN301"/>
    <mergeCell ref="CO301:DD301"/>
    <mergeCell ref="BU304:CN304"/>
    <mergeCell ref="BA290:BT290"/>
    <mergeCell ref="BU290:CN290"/>
    <mergeCell ref="BU289:CN289"/>
    <mergeCell ref="A288:F288"/>
    <mergeCell ref="CS317:DD317"/>
    <mergeCell ref="Y323:AL323"/>
    <mergeCell ref="AM323:AV323"/>
    <mergeCell ref="AW323:BI323"/>
    <mergeCell ref="BJ323:BU323"/>
    <mergeCell ref="Y319:AL319"/>
    <mergeCell ref="CO168:DD168"/>
    <mergeCell ref="CO169:DD169"/>
    <mergeCell ref="CO170:DD170"/>
    <mergeCell ref="CO171:DD171"/>
    <mergeCell ref="CO172:DD172"/>
    <mergeCell ref="CO183:DD183"/>
    <mergeCell ref="CO184:DD184"/>
    <mergeCell ref="CO185:DD185"/>
    <mergeCell ref="CO186:DD186"/>
    <mergeCell ref="CO187:DD187"/>
    <mergeCell ref="CO188:DD188"/>
    <mergeCell ref="CO189:DD189"/>
    <mergeCell ref="CO190:DD190"/>
    <mergeCell ref="CO191:DD191"/>
    <mergeCell ref="CO192:DD192"/>
    <mergeCell ref="BU190:CN190"/>
    <mergeCell ref="BA252:BT252"/>
    <mergeCell ref="BU252:CN252"/>
    <mergeCell ref="A295:F295"/>
    <mergeCell ref="H295:AZ295"/>
    <mergeCell ref="BA295:BT295"/>
    <mergeCell ref="BA305:BT305"/>
    <mergeCell ref="Y309:AL311"/>
    <mergeCell ref="BA301:BT301"/>
    <mergeCell ref="BA300:BT300"/>
    <mergeCell ref="B334:X334"/>
    <mergeCell ref="CF343:CR343"/>
    <mergeCell ref="CS343:DD343"/>
    <mergeCell ref="CS328:DD328"/>
    <mergeCell ref="CF321:CR321"/>
    <mergeCell ref="AM334:AV334"/>
    <mergeCell ref="AW334:BI334"/>
    <mergeCell ref="BU238:CN238"/>
    <mergeCell ref="BA234:BT234"/>
    <mergeCell ref="BA235:BT235"/>
    <mergeCell ref="BA236:BT236"/>
    <mergeCell ref="B211:AZ211"/>
    <mergeCell ref="B212:AZ212"/>
    <mergeCell ref="B213:AZ213"/>
    <mergeCell ref="B214:AZ214"/>
    <mergeCell ref="B228:AZ228"/>
    <mergeCell ref="CO227:DD227"/>
    <mergeCell ref="CO216:DD216"/>
    <mergeCell ref="CO217:DD217"/>
    <mergeCell ref="CO218:DD218"/>
    <mergeCell ref="CO219:DD219"/>
    <mergeCell ref="CO220:DD220"/>
    <mergeCell ref="CO221:DD221"/>
    <mergeCell ref="BA240:BT240"/>
    <mergeCell ref="BA241:BT241"/>
    <mergeCell ref="B245:AZ245"/>
    <mergeCell ref="B252:AZ252"/>
    <mergeCell ref="B253:AZ253"/>
    <mergeCell ref="BA253:BT253"/>
    <mergeCell ref="BU253:CN253"/>
    <mergeCell ref="B254:AZ254"/>
    <mergeCell ref="BA254:BT254"/>
    <mergeCell ref="BA210:BT210"/>
    <mergeCell ref="BA211:BT211"/>
    <mergeCell ref="BA224:BT224"/>
    <mergeCell ref="BU192:CN192"/>
    <mergeCell ref="BU193:CN193"/>
    <mergeCell ref="BA179:BT179"/>
    <mergeCell ref="BA184:BT184"/>
    <mergeCell ref="BA185:BT185"/>
    <mergeCell ref="BA169:BT169"/>
    <mergeCell ref="BU191:CN191"/>
    <mergeCell ref="BU168:CN168"/>
    <mergeCell ref="BA175:BT175"/>
    <mergeCell ref="BA176:BT176"/>
    <mergeCell ref="BA177:BT177"/>
    <mergeCell ref="BA178:BT178"/>
    <mergeCell ref="BA171:BT171"/>
    <mergeCell ref="BA173:BT173"/>
    <mergeCell ref="BA174:BT174"/>
    <mergeCell ref="Y348:AL348"/>
    <mergeCell ref="B350:DD350"/>
    <mergeCell ref="B351:X351"/>
    <mergeCell ref="Y351:AL351"/>
    <mergeCell ref="CF341:CR341"/>
    <mergeCell ref="BA237:BT237"/>
    <mergeCell ref="BA238:BT238"/>
    <mergeCell ref="BU222:CN222"/>
    <mergeCell ref="B222:AZ222"/>
    <mergeCell ref="B223:AZ223"/>
    <mergeCell ref="B224:AZ224"/>
    <mergeCell ref="B225:AZ225"/>
    <mergeCell ref="B226:AZ226"/>
    <mergeCell ref="B227:AZ227"/>
    <mergeCell ref="BU235:CN235"/>
    <mergeCell ref="BU221:CN221"/>
    <mergeCell ref="CO167:DD167"/>
    <mergeCell ref="CO193:DD193"/>
    <mergeCell ref="B194:AZ194"/>
    <mergeCell ref="BA215:BT215"/>
    <mergeCell ref="B218:AZ218"/>
    <mergeCell ref="CO225:DD225"/>
    <mergeCell ref="CO226:DD226"/>
    <mergeCell ref="BU169:CN169"/>
    <mergeCell ref="BU170:CN170"/>
    <mergeCell ref="BU171:CN171"/>
    <mergeCell ref="BU172:CN172"/>
    <mergeCell ref="BA199:BT199"/>
    <mergeCell ref="BU194:CN194"/>
    <mergeCell ref="BU195:CN195"/>
    <mergeCell ref="BU196:CN196"/>
    <mergeCell ref="CO222:DD222"/>
    <mergeCell ref="AW346:BI346"/>
    <mergeCell ref="B348:X348"/>
    <mergeCell ref="CS346:DD346"/>
    <mergeCell ref="AM346:AV346"/>
    <mergeCell ref="Y346:AL346"/>
    <mergeCell ref="CS344:DD344"/>
    <mergeCell ref="CS354:DD354"/>
    <mergeCell ref="AW321:BI321"/>
    <mergeCell ref="BJ321:BU321"/>
    <mergeCell ref="BV309:DD309"/>
    <mergeCell ref="B279:AZ279"/>
    <mergeCell ref="B280:AZ280"/>
    <mergeCell ref="B281:AZ281"/>
    <mergeCell ref="Y354:AL354"/>
    <mergeCell ref="AM354:AV354"/>
    <mergeCell ref="AW354:BI354"/>
    <mergeCell ref="BJ354:BU354"/>
    <mergeCell ref="Y334:AL334"/>
    <mergeCell ref="AW330:BI330"/>
    <mergeCell ref="BJ330:BU330"/>
    <mergeCell ref="BV330:CE330"/>
    <mergeCell ref="CF330:CR330"/>
    <mergeCell ref="CS330:DD330"/>
    <mergeCell ref="B325:DD325"/>
    <mergeCell ref="B282:AZ282"/>
    <mergeCell ref="B328:X328"/>
    <mergeCell ref="Y352:AL352"/>
    <mergeCell ref="AM352:AV352"/>
    <mergeCell ref="AW352:BI352"/>
    <mergeCell ref="BJ352:BU352"/>
    <mergeCell ref="BV352:CE352"/>
    <mergeCell ref="CF352:CR352"/>
    <mergeCell ref="B300:AZ300"/>
    <mergeCell ref="B301:AZ301"/>
    <mergeCell ref="B302:AZ302"/>
    <mergeCell ref="B303:AZ303"/>
    <mergeCell ref="BA192:BT192"/>
    <mergeCell ref="BA193:BT193"/>
    <mergeCell ref="AM349:AV349"/>
    <mergeCell ref="AW349:BI349"/>
    <mergeCell ref="BJ349:BU349"/>
    <mergeCell ref="BV349:CE349"/>
    <mergeCell ref="B353:DD353"/>
    <mergeCell ref="AW336:BI336"/>
    <mergeCell ref="AM336:AV336"/>
    <mergeCell ref="Y336:AL336"/>
    <mergeCell ref="AM351:AV351"/>
    <mergeCell ref="AW351:BI351"/>
    <mergeCell ref="BJ351:BU351"/>
    <mergeCell ref="BV351:CE351"/>
    <mergeCell ref="CF351:CR351"/>
    <mergeCell ref="CS348:DD348"/>
    <mergeCell ref="CF346:CR346"/>
    <mergeCell ref="BJ343:BU343"/>
    <mergeCell ref="BV343:CE343"/>
    <mergeCell ref="CS351:DD351"/>
    <mergeCell ref="CS341:DD341"/>
    <mergeCell ref="CF349:CR349"/>
    <mergeCell ref="CF336:CR336"/>
    <mergeCell ref="AM330:AV330"/>
    <mergeCell ref="AW348:BI348"/>
    <mergeCell ref="BJ348:BU348"/>
    <mergeCell ref="BV348:CE348"/>
    <mergeCell ref="CF348:CR348"/>
    <mergeCell ref="AM348:AV348"/>
    <mergeCell ref="BU6:CN6"/>
    <mergeCell ref="CO114:DD114"/>
    <mergeCell ref="CO115:DD115"/>
    <mergeCell ref="CO116:DD116"/>
    <mergeCell ref="CO125:DD125"/>
    <mergeCell ref="CO117:DD117"/>
    <mergeCell ref="BA139:BT139"/>
    <mergeCell ref="BA141:BT141"/>
    <mergeCell ref="BU86:CN86"/>
    <mergeCell ref="BA101:BT101"/>
    <mergeCell ref="BA137:BT137"/>
    <mergeCell ref="BA19:BT19"/>
    <mergeCell ref="CO19:DD19"/>
    <mergeCell ref="CO20:DD20"/>
    <mergeCell ref="CO49:DD49"/>
    <mergeCell ref="CO50:DD50"/>
    <mergeCell ref="BA70:BT70"/>
    <mergeCell ref="CO107:DD107"/>
    <mergeCell ref="CO137:DD137"/>
    <mergeCell ref="CO138:DD138"/>
    <mergeCell ref="BU136:CN136"/>
    <mergeCell ref="BU137:CN137"/>
    <mergeCell ref="BU105:CN105"/>
    <mergeCell ref="BU106:CN106"/>
    <mergeCell ref="BU107:CN107"/>
    <mergeCell ref="BU108:CN108"/>
    <mergeCell ref="BU109:CN109"/>
    <mergeCell ref="BU110:CN110"/>
    <mergeCell ref="BU111:CN111"/>
    <mergeCell ref="BU112:CN112"/>
    <mergeCell ref="AM328:AV328"/>
    <mergeCell ref="BV361:CE361"/>
    <mergeCell ref="CF361:CR361"/>
    <mergeCell ref="CS361:DD361"/>
    <mergeCell ref="Y358:AL358"/>
    <mergeCell ref="AM358:AV358"/>
    <mergeCell ref="AW358:BI358"/>
    <mergeCell ref="BJ358:BU358"/>
    <mergeCell ref="BV358:CE358"/>
    <mergeCell ref="Y359:AL359"/>
    <mergeCell ref="AM359:AV359"/>
    <mergeCell ref="AW359:BI359"/>
    <mergeCell ref="BJ359:BU359"/>
    <mergeCell ref="BV359:CE359"/>
    <mergeCell ref="AM355:AV355"/>
    <mergeCell ref="AW355:BI355"/>
    <mergeCell ref="BJ355:BU355"/>
    <mergeCell ref="Y360:AL360"/>
    <mergeCell ref="AM360:AV360"/>
    <mergeCell ref="Y357:AL357"/>
    <mergeCell ref="AM357:AV357"/>
    <mergeCell ref="AW357:BI357"/>
    <mergeCell ref="BJ357:BU357"/>
    <mergeCell ref="BV357:CE357"/>
    <mergeCell ref="CF357:CR357"/>
    <mergeCell ref="CS357:DD357"/>
    <mergeCell ref="Y356:AL356"/>
    <mergeCell ref="AM356:AV356"/>
    <mergeCell ref="AW356:BI356"/>
    <mergeCell ref="BJ356:BU356"/>
    <mergeCell ref="BV356:CE356"/>
    <mergeCell ref="BJ364:BU364"/>
    <mergeCell ref="BV364:CE364"/>
    <mergeCell ref="CF364:CR364"/>
    <mergeCell ref="CS364:DD364"/>
    <mergeCell ref="CF366:CR366"/>
    <mergeCell ref="CS366:DD366"/>
    <mergeCell ref="B366:X366"/>
    <mergeCell ref="Y366:AL366"/>
    <mergeCell ref="AM366:AV366"/>
    <mergeCell ref="AW366:BI366"/>
    <mergeCell ref="BJ366:BU366"/>
    <mergeCell ref="BV366:CE366"/>
    <mergeCell ref="BU197:CN197"/>
    <mergeCell ref="BU198:CN198"/>
    <mergeCell ref="BU199:CN199"/>
    <mergeCell ref="BA186:BT186"/>
    <mergeCell ref="CS356:DD356"/>
    <mergeCell ref="CS355:DD355"/>
    <mergeCell ref="BV355:CE355"/>
    <mergeCell ref="Y361:AL361"/>
    <mergeCell ref="AM361:AV361"/>
    <mergeCell ref="BA194:BT194"/>
    <mergeCell ref="BA195:BT195"/>
    <mergeCell ref="BA187:BT187"/>
    <mergeCell ref="BA278:BT278"/>
    <mergeCell ref="BU224:CN224"/>
    <mergeCell ref="B195:AZ195"/>
    <mergeCell ref="BJ360:BU360"/>
    <mergeCell ref="BV360:CE360"/>
    <mergeCell ref="CF359:CR359"/>
    <mergeCell ref="CS359:DD359"/>
    <mergeCell ref="AW361:BI361"/>
    <mergeCell ref="B352:X352"/>
    <mergeCell ref="B346:X346"/>
    <mergeCell ref="CO213:DD213"/>
    <mergeCell ref="CO214:DD214"/>
    <mergeCell ref="CO215:DD215"/>
    <mergeCell ref="B342:X342"/>
    <mergeCell ref="B341:X341"/>
    <mergeCell ref="B337:X337"/>
    <mergeCell ref="B327:X327"/>
    <mergeCell ref="Y355:AL355"/>
    <mergeCell ref="BV354:CE354"/>
    <mergeCell ref="CF354:CR354"/>
    <mergeCell ref="AM341:AV341"/>
    <mergeCell ref="AW341:BI341"/>
    <mergeCell ref="BJ341:BU341"/>
    <mergeCell ref="BV341:CE341"/>
    <mergeCell ref="B221:AZ221"/>
    <mergeCell ref="B220:AZ220"/>
    <mergeCell ref="CO247:DD247"/>
    <mergeCell ref="CO248:DD248"/>
    <mergeCell ref="CO249:DD249"/>
    <mergeCell ref="CO250:DD250"/>
    <mergeCell ref="CO251:DD251"/>
    <mergeCell ref="CO252:DD252"/>
    <mergeCell ref="CO253:DD253"/>
    <mergeCell ref="CO254:DD254"/>
    <mergeCell ref="CO255:DD255"/>
    <mergeCell ref="CO256:DD256"/>
    <mergeCell ref="CO239:DD239"/>
    <mergeCell ref="CO240:DD240"/>
    <mergeCell ref="CO241:DD241"/>
    <mergeCell ref="CO242:DD242"/>
    <mergeCell ref="B241:AZ241"/>
    <mergeCell ref="B240:AZ240"/>
    <mergeCell ref="B239:AZ239"/>
    <mergeCell ref="B238:AZ238"/>
    <mergeCell ref="B237:AZ237"/>
    <mergeCell ref="A290:F290"/>
    <mergeCell ref="B113:AZ113"/>
    <mergeCell ref="B112:AZ112"/>
    <mergeCell ref="B98:AZ98"/>
    <mergeCell ref="B96:AZ96"/>
    <mergeCell ref="B95:AZ95"/>
    <mergeCell ref="B92:AZ92"/>
    <mergeCell ref="B91:AZ91"/>
    <mergeCell ref="B90:AZ90"/>
    <mergeCell ref="BA227:BT227"/>
    <mergeCell ref="BU166:CN166"/>
    <mergeCell ref="BU167:CN167"/>
    <mergeCell ref="BA279:BT279"/>
    <mergeCell ref="BA280:BT280"/>
    <mergeCell ref="H290:AZ290"/>
    <mergeCell ref="B259:AZ259"/>
    <mergeCell ref="B265:AZ265"/>
    <mergeCell ref="B272:AZ272"/>
    <mergeCell ref="BA180:BT180"/>
    <mergeCell ref="B191:AZ191"/>
    <mergeCell ref="BA170:BT170"/>
    <mergeCell ref="BA172:BT172"/>
    <mergeCell ref="BU177:CN177"/>
    <mergeCell ref="BU178:CN178"/>
    <mergeCell ref="BU183:CN183"/>
    <mergeCell ref="BU184:CN184"/>
    <mergeCell ref="BU185:CN185"/>
    <mergeCell ref="B193:AZ193"/>
    <mergeCell ref="BA132:BT132"/>
    <mergeCell ref="BU132:CN132"/>
    <mergeCell ref="CO132:DD132"/>
    <mergeCell ref="BA93:BT93"/>
    <mergeCell ref="B128:AZ128"/>
    <mergeCell ref="BA128:BT128"/>
    <mergeCell ref="BU128:CN128"/>
    <mergeCell ref="B192:AZ192"/>
    <mergeCell ref="B166:AZ166"/>
    <mergeCell ref="B165:AZ165"/>
    <mergeCell ref="B164:AZ164"/>
    <mergeCell ref="B163:AZ163"/>
    <mergeCell ref="B162:AZ162"/>
    <mergeCell ref="B35:AZ35"/>
    <mergeCell ref="BA35:BT35"/>
    <mergeCell ref="CO35:DD35"/>
    <mergeCell ref="BU186:CN186"/>
    <mergeCell ref="BU187:CN187"/>
    <mergeCell ref="BU188:CN188"/>
    <mergeCell ref="BU189:CN189"/>
    <mergeCell ref="CO108:DD108"/>
    <mergeCell ref="CO109:DD109"/>
    <mergeCell ref="BU76:CN76"/>
    <mergeCell ref="CO76:DD76"/>
    <mergeCell ref="BU78:CN78"/>
    <mergeCell ref="CO78:DD78"/>
    <mergeCell ref="BU79:CN79"/>
    <mergeCell ref="CO79:DD79"/>
    <mergeCell ref="CO136:DD136"/>
    <mergeCell ref="CO72:DD72"/>
    <mergeCell ref="BU80:CN80"/>
    <mergeCell ref="CF363:CR363"/>
    <mergeCell ref="CO194:DD194"/>
    <mergeCell ref="CO195:DD195"/>
    <mergeCell ref="CO196:DD196"/>
    <mergeCell ref="CO197:DD197"/>
    <mergeCell ref="CO198:DD198"/>
    <mergeCell ref="CO199:DD199"/>
    <mergeCell ref="CO200:DD200"/>
    <mergeCell ref="CO201:DD201"/>
    <mergeCell ref="CO202:DD202"/>
    <mergeCell ref="CO203:DD203"/>
    <mergeCell ref="CO204:DD204"/>
    <mergeCell ref="CO205:DD205"/>
    <mergeCell ref="CO206:DD206"/>
    <mergeCell ref="CO207:DD207"/>
    <mergeCell ref="CO208:DD208"/>
    <mergeCell ref="CO209:DD209"/>
    <mergeCell ref="CO210:DD210"/>
    <mergeCell ref="CO211:DD211"/>
    <mergeCell ref="CO212:DD212"/>
    <mergeCell ref="CO243:DD243"/>
    <mergeCell ref="CO244:DD244"/>
    <mergeCell ref="CS349:DD349"/>
    <mergeCell ref="CS352:DD352"/>
    <mergeCell ref="CO223:DD223"/>
    <mergeCell ref="CO224:DD224"/>
    <mergeCell ref="BU226:CN226"/>
    <mergeCell ref="CO287:DD287"/>
    <mergeCell ref="CO288:DD288"/>
    <mergeCell ref="CO286:DD286"/>
    <mergeCell ref="CO257:DD257"/>
    <mergeCell ref="CO258:DD258"/>
    <mergeCell ref="BA40:BT40"/>
    <mergeCell ref="BA41:BT41"/>
    <mergeCell ref="BA69:BT69"/>
    <mergeCell ref="BA71:BT71"/>
    <mergeCell ref="BA72:BT72"/>
    <mergeCell ref="BA73:BT73"/>
    <mergeCell ref="BA91:BT91"/>
    <mergeCell ref="B120:AZ120"/>
    <mergeCell ref="BU91:CN91"/>
    <mergeCell ref="BU92:CN92"/>
    <mergeCell ref="BU95:CN95"/>
    <mergeCell ref="BA64:BT64"/>
    <mergeCell ref="CO106:DD106"/>
    <mergeCell ref="BU115:CN115"/>
    <mergeCell ref="BU116:CN116"/>
    <mergeCell ref="BU101:CN101"/>
    <mergeCell ref="BU102:CN102"/>
    <mergeCell ref="BU104:CN104"/>
    <mergeCell ref="CO83:DD83"/>
    <mergeCell ref="CO84:DD84"/>
    <mergeCell ref="CO86:DD86"/>
    <mergeCell ref="B73:AZ73"/>
    <mergeCell ref="B72:AZ72"/>
    <mergeCell ref="B119:AZ119"/>
    <mergeCell ref="B118:AZ118"/>
    <mergeCell ref="B117:AZ117"/>
    <mergeCell ref="CO70:DD70"/>
    <mergeCell ref="BU64:CN64"/>
    <mergeCell ref="BU65:CN65"/>
    <mergeCell ref="B77:AZ77"/>
    <mergeCell ref="BA77:BT77"/>
    <mergeCell ref="BU77:CN77"/>
    <mergeCell ref="BU72:CN72"/>
    <mergeCell ref="BU73:CN73"/>
    <mergeCell ref="BU74:CN74"/>
    <mergeCell ref="BA45:BT45"/>
    <mergeCell ref="CO45:DD45"/>
    <mergeCell ref="B103:AZ103"/>
    <mergeCell ref="BA103:BT103"/>
    <mergeCell ref="BU103:CN103"/>
    <mergeCell ref="CO103:DD103"/>
    <mergeCell ref="BA109:BT109"/>
    <mergeCell ref="BA105:BT105"/>
    <mergeCell ref="BA106:BT106"/>
    <mergeCell ref="BA95:BT95"/>
    <mergeCell ref="BA96:BT96"/>
    <mergeCell ref="BA90:BT90"/>
    <mergeCell ref="BA83:BT83"/>
    <mergeCell ref="BA84:BT84"/>
    <mergeCell ref="BA88:BT88"/>
    <mergeCell ref="BA89:BT89"/>
    <mergeCell ref="BA86:BT86"/>
    <mergeCell ref="BA76:BT76"/>
    <mergeCell ref="B89:AZ89"/>
    <mergeCell ref="BU52:CN52"/>
    <mergeCell ref="BU53:CN53"/>
    <mergeCell ref="BU54:CN54"/>
    <mergeCell ref="BU55:CN55"/>
    <mergeCell ref="B74:AZ74"/>
    <mergeCell ref="BU93:CN93"/>
    <mergeCell ref="CO93:DD93"/>
    <mergeCell ref="CO77:DD77"/>
    <mergeCell ref="CO80:DD80"/>
    <mergeCell ref="BU81:CN81"/>
    <mergeCell ref="BU18:CN18"/>
    <mergeCell ref="BU19:CN19"/>
    <mergeCell ref="BU20:CN20"/>
    <mergeCell ref="BU21:CN21"/>
    <mergeCell ref="BU22:CN22"/>
    <mergeCell ref="BU23:CN23"/>
    <mergeCell ref="BU24:CN24"/>
    <mergeCell ref="BU25:CN25"/>
    <mergeCell ref="BU26:CN26"/>
    <mergeCell ref="BU27:CN27"/>
    <mergeCell ref="BU28:CN28"/>
    <mergeCell ref="BU29:CN29"/>
    <mergeCell ref="BU30:CN30"/>
    <mergeCell ref="BU31:CN31"/>
    <mergeCell ref="BU32:CN32"/>
    <mergeCell ref="BU33:CN33"/>
    <mergeCell ref="BU34:CN34"/>
    <mergeCell ref="AW382:BI382"/>
    <mergeCell ref="AM382:AV382"/>
    <mergeCell ref="Y382:AL382"/>
    <mergeCell ref="CS380:DD380"/>
    <mergeCell ref="BV380:CE380"/>
    <mergeCell ref="BJ380:BU380"/>
    <mergeCell ref="AW380:BI380"/>
    <mergeCell ref="AM380:AV380"/>
    <mergeCell ref="Y380:AL380"/>
    <mergeCell ref="BU37:CN37"/>
    <mergeCell ref="BU38:CN38"/>
    <mergeCell ref="BU39:CN39"/>
    <mergeCell ref="BU40:CN40"/>
    <mergeCell ref="BU41:CN41"/>
    <mergeCell ref="BU42:CN42"/>
    <mergeCell ref="BU43:CN43"/>
    <mergeCell ref="BU44:CN44"/>
    <mergeCell ref="BU45:CN45"/>
    <mergeCell ref="BU46:CN46"/>
    <mergeCell ref="BU47:CN47"/>
    <mergeCell ref="BU48:CN48"/>
    <mergeCell ref="BU49:CN49"/>
    <mergeCell ref="BU50:CN50"/>
    <mergeCell ref="BU51:CN51"/>
    <mergeCell ref="CO270:DD270"/>
    <mergeCell ref="CO271:DD271"/>
    <mergeCell ref="BU66:CN66"/>
    <mergeCell ref="BU67:CN67"/>
    <mergeCell ref="BU68:CN68"/>
    <mergeCell ref="BU69:CN69"/>
    <mergeCell ref="BU70:CN70"/>
    <mergeCell ref="BU71:CN71"/>
    <mergeCell ref="B379:DD379"/>
    <mergeCell ref="CS378:DD378"/>
    <mergeCell ref="B393:X393"/>
    <mergeCell ref="B392:X392"/>
    <mergeCell ref="CS391:DD391"/>
    <mergeCell ref="CF391:CR391"/>
    <mergeCell ref="BV391:CE391"/>
    <mergeCell ref="BJ391:BU391"/>
    <mergeCell ref="AW391:BI391"/>
    <mergeCell ref="AM391:AV391"/>
    <mergeCell ref="Y391:AL391"/>
    <mergeCell ref="B391:X391"/>
    <mergeCell ref="CS390:DD390"/>
    <mergeCell ref="CF390:CR390"/>
    <mergeCell ref="BV390:CE390"/>
    <mergeCell ref="BJ390:BU390"/>
    <mergeCell ref="AW390:BI390"/>
    <mergeCell ref="AM390:AV390"/>
    <mergeCell ref="Y390:AL390"/>
    <mergeCell ref="B390:X390"/>
    <mergeCell ref="CS392:DD392"/>
    <mergeCell ref="CS393:DD393"/>
    <mergeCell ref="CF393:CR393"/>
    <mergeCell ref="BV393:CE393"/>
    <mergeCell ref="BJ393:BU393"/>
    <mergeCell ref="AW393:BI393"/>
    <mergeCell ref="AM393:AV393"/>
    <mergeCell ref="Y393:AL393"/>
    <mergeCell ref="CS382:DD382"/>
    <mergeCell ref="CF382:CR382"/>
    <mergeCell ref="BV382:CE382"/>
    <mergeCell ref="BJ382:BU382"/>
    <mergeCell ref="B375:X375"/>
    <mergeCell ref="CS373:DD373"/>
    <mergeCell ref="BJ373:BU373"/>
    <mergeCell ref="AW373:BI373"/>
    <mergeCell ref="AM373:AV373"/>
    <mergeCell ref="Y373:AL373"/>
    <mergeCell ref="B373:X373"/>
    <mergeCell ref="CS372:DD372"/>
    <mergeCell ref="CF372:CR372"/>
    <mergeCell ref="B372:X372"/>
    <mergeCell ref="CS371:DD371"/>
    <mergeCell ref="CF371:CR371"/>
    <mergeCell ref="BV371:CE371"/>
    <mergeCell ref="BJ371:BU371"/>
    <mergeCell ref="AW371:BI371"/>
    <mergeCell ref="CS369:DD369"/>
    <mergeCell ref="AM369:AV369"/>
    <mergeCell ref="Y369:AL369"/>
    <mergeCell ref="B369:X369"/>
    <mergeCell ref="BV373:CE373"/>
    <mergeCell ref="CF373:CR373"/>
    <mergeCell ref="Y372:AL372"/>
    <mergeCell ref="AM372:AV372"/>
    <mergeCell ref="AW372:BI372"/>
    <mergeCell ref="AW362:BI362"/>
    <mergeCell ref="AM362:AV362"/>
    <mergeCell ref="Y362:AL362"/>
    <mergeCell ref="B362:X362"/>
    <mergeCell ref="B361:X361"/>
    <mergeCell ref="B360:X360"/>
    <mergeCell ref="B359:X359"/>
    <mergeCell ref="B358:X358"/>
    <mergeCell ref="B356:X356"/>
    <mergeCell ref="B354:X354"/>
    <mergeCell ref="CS368:DD368"/>
    <mergeCell ref="CF368:CR368"/>
    <mergeCell ref="Y368:AL368"/>
    <mergeCell ref="B368:X368"/>
    <mergeCell ref="B367:DD367"/>
    <mergeCell ref="CS365:DD365"/>
    <mergeCell ref="CF365:CR365"/>
    <mergeCell ref="BV365:CE365"/>
    <mergeCell ref="Y365:AL365"/>
    <mergeCell ref="AM364:AV364"/>
    <mergeCell ref="Y364:AL364"/>
    <mergeCell ref="B364:X364"/>
    <mergeCell ref="BV363:CE363"/>
    <mergeCell ref="BJ363:BU363"/>
    <mergeCell ref="AW363:BI363"/>
    <mergeCell ref="AM363:AV363"/>
    <mergeCell ref="Y363:AL363"/>
    <mergeCell ref="B363:X363"/>
    <mergeCell ref="CF356:CR356"/>
    <mergeCell ref="CF355:CR355"/>
    <mergeCell ref="B355:X355"/>
    <mergeCell ref="AW364:BI364"/>
    <mergeCell ref="AW344:BI344"/>
    <mergeCell ref="AM344:AV344"/>
    <mergeCell ref="Y344:AL344"/>
    <mergeCell ref="B344:X344"/>
    <mergeCell ref="BJ342:BU342"/>
    <mergeCell ref="AW340:BI340"/>
    <mergeCell ref="AM340:AV340"/>
    <mergeCell ref="Y340:AL340"/>
    <mergeCell ref="CS338:DD338"/>
    <mergeCell ref="CF338:CR338"/>
    <mergeCell ref="BV338:CE338"/>
    <mergeCell ref="BJ338:BU338"/>
    <mergeCell ref="AW338:BI338"/>
    <mergeCell ref="AM338:AV338"/>
    <mergeCell ref="Y338:AL338"/>
    <mergeCell ref="B338:X338"/>
    <mergeCell ref="CS337:DD337"/>
    <mergeCell ref="CF337:CR337"/>
    <mergeCell ref="BV337:CE337"/>
    <mergeCell ref="BJ337:BU337"/>
    <mergeCell ref="AW343:BI343"/>
    <mergeCell ref="CS336:DD336"/>
    <mergeCell ref="BV336:CE336"/>
    <mergeCell ref="BJ336:BU336"/>
    <mergeCell ref="B336:X336"/>
    <mergeCell ref="B335:DD335"/>
    <mergeCell ref="CS334:DD334"/>
    <mergeCell ref="CF334:CR334"/>
    <mergeCell ref="BV334:CE334"/>
    <mergeCell ref="BJ334:BU334"/>
    <mergeCell ref="B326:X326"/>
    <mergeCell ref="Y330:AL330"/>
    <mergeCell ref="B330:X330"/>
    <mergeCell ref="CS327:DD327"/>
    <mergeCell ref="CF327:CR327"/>
    <mergeCell ref="BV327:CE327"/>
    <mergeCell ref="BJ327:BU327"/>
    <mergeCell ref="AW327:BI327"/>
    <mergeCell ref="Y327:AL327"/>
    <mergeCell ref="B329:X329"/>
    <mergeCell ref="Y329:AL329"/>
    <mergeCell ref="AM329:AV329"/>
    <mergeCell ref="AW329:BI329"/>
    <mergeCell ref="BJ329:BU329"/>
    <mergeCell ref="BV329:CE329"/>
    <mergeCell ref="CF329:CR329"/>
    <mergeCell ref="CS329:DD329"/>
    <mergeCell ref="B331:X331"/>
    <mergeCell ref="Y331:AL331"/>
    <mergeCell ref="AM331:AV331"/>
    <mergeCell ref="AW331:BI331"/>
    <mergeCell ref="CF333:CR333"/>
    <mergeCell ref="CS333:DD333"/>
    <mergeCell ref="B333:X333"/>
    <mergeCell ref="Y333:AL333"/>
    <mergeCell ref="AM333:AV333"/>
    <mergeCell ref="B321:X321"/>
    <mergeCell ref="B320:X320"/>
    <mergeCell ref="B319:X319"/>
    <mergeCell ref="CF317:CR317"/>
    <mergeCell ref="BJ317:BU317"/>
    <mergeCell ref="B317:X317"/>
    <mergeCell ref="BV316:CE316"/>
    <mergeCell ref="B316:X316"/>
    <mergeCell ref="B313:X313"/>
    <mergeCell ref="CF312:CR312"/>
    <mergeCell ref="BV312:CE312"/>
    <mergeCell ref="BJ331:BU331"/>
    <mergeCell ref="BV331:CE331"/>
    <mergeCell ref="AW328:BI328"/>
    <mergeCell ref="BJ328:BU328"/>
    <mergeCell ref="BV328:CE328"/>
    <mergeCell ref="CF328:CR328"/>
    <mergeCell ref="B324:X324"/>
    <mergeCell ref="AM319:AV319"/>
    <mergeCell ref="AW319:BI319"/>
    <mergeCell ref="BJ319:BU319"/>
    <mergeCell ref="BV319:CE319"/>
    <mergeCell ref="CF319:CR319"/>
    <mergeCell ref="Y328:AL328"/>
    <mergeCell ref="Y316:AL316"/>
    <mergeCell ref="AM316:AV316"/>
    <mergeCell ref="AW316:BI316"/>
    <mergeCell ref="Y317:AL317"/>
    <mergeCell ref="AM317:AV317"/>
    <mergeCell ref="AW333:BI333"/>
    <mergeCell ref="BJ333:BU333"/>
    <mergeCell ref="BV333:CE333"/>
    <mergeCell ref="CS319:DD319"/>
    <mergeCell ref="Y320:AL320"/>
    <mergeCell ref="AM320:AV320"/>
    <mergeCell ref="B347:X347"/>
    <mergeCell ref="Y347:AL347"/>
    <mergeCell ref="AM347:AV347"/>
    <mergeCell ref="AW347:BI347"/>
    <mergeCell ref="BJ347:BU347"/>
    <mergeCell ref="BV347:CE347"/>
    <mergeCell ref="CF347:CR347"/>
    <mergeCell ref="CS347:DD347"/>
    <mergeCell ref="B345:X345"/>
    <mergeCell ref="Y345:AL345"/>
    <mergeCell ref="AM345:AV345"/>
    <mergeCell ref="AW345:BI345"/>
    <mergeCell ref="BJ345:BU345"/>
    <mergeCell ref="BV345:CE345"/>
    <mergeCell ref="CF345:CR345"/>
    <mergeCell ref="CS345:DD345"/>
    <mergeCell ref="CF331:CR331"/>
    <mergeCell ref="CS331:DD331"/>
    <mergeCell ref="B332:X332"/>
    <mergeCell ref="Y332:AL332"/>
    <mergeCell ref="AM332:AV332"/>
    <mergeCell ref="AW332:BI332"/>
    <mergeCell ref="BJ332:BU332"/>
    <mergeCell ref="BV332:CE332"/>
    <mergeCell ref="CF332:CR332"/>
    <mergeCell ref="CS332:DD332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6" r:id="rId1"/>
  <headerFooter differentFirst="1" alignWithMargins="0">
    <oddHeader>&amp;C&amp;P</oddHeader>
  </headerFooter>
  <rowBreaks count="1" manualBreakCount="1"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SYSADMIN</cp:lastModifiedBy>
  <cp:lastPrinted>2023-05-19T10:33:23Z</cp:lastPrinted>
  <dcterms:created xsi:type="dcterms:W3CDTF">2010-11-26T07:12:57Z</dcterms:created>
  <dcterms:modified xsi:type="dcterms:W3CDTF">2023-10-05T11:24:19Z</dcterms:modified>
  <cp:category/>
  <cp:version/>
  <cp:contentType/>
  <cp:contentStatus/>
</cp:coreProperties>
</file>